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C:\Users\Messemer\Documents\aktuelle Projekte\brotkruemel_de\Rezepturen für Website\2. Leinsamen-Sesam-Brotchen\"/>
    </mc:Choice>
  </mc:AlternateContent>
  <bookViews>
    <workbookView xWindow="7140" yWindow="0" windowWidth="24000" windowHeight="9510"/>
  </bookViews>
  <sheets>
    <sheet name="Rezeptur" sheetId="1" r:id="rId1"/>
  </sheets>
  <definedNames>
    <definedName name="_xlnm.Print_Area" localSheetId="0">Rezeptur!$G$8:$M$42</definedName>
    <definedName name="EM">Rezeptur!$B$6</definedName>
    <definedName name="Print_Area" localSheetId="0">Rezeptur!$G$8:$M$42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 r="J41" i="1" l="1"/>
  <c r="H40" i="1"/>
  <c r="Y38" i="1"/>
  <c r="W38" i="1" s="1"/>
  <c r="U38" i="1" s="1"/>
  <c r="S38" i="1" s="1"/>
  <c r="Q38" i="1" s="1"/>
  <c r="X38" i="1"/>
  <c r="V38" i="1" s="1"/>
  <c r="T38" i="1" s="1"/>
  <c r="R38" i="1" s="1"/>
  <c r="S37" i="1"/>
  <c r="R37" i="1"/>
  <c r="S36" i="1"/>
  <c r="R36" i="1"/>
  <c r="S35" i="1"/>
  <c r="R35" i="1"/>
  <c r="S34" i="1"/>
  <c r="R34" i="1"/>
  <c r="S33" i="1"/>
  <c r="R33" i="1"/>
  <c r="S32" i="1"/>
  <c r="R32" i="1"/>
  <c r="S31" i="1"/>
  <c r="R31" i="1"/>
  <c r="S30" i="1"/>
  <c r="R30" i="1"/>
  <c r="S29" i="1"/>
  <c r="R29" i="1"/>
  <c r="S28" i="1"/>
  <c r="R28" i="1"/>
  <c r="S27" i="1"/>
  <c r="R27" i="1"/>
  <c r="S26" i="1"/>
  <c r="R26" i="1"/>
  <c r="S25" i="1"/>
  <c r="R25" i="1"/>
  <c r="S24" i="1"/>
  <c r="R24" i="1"/>
  <c r="S23" i="1"/>
  <c r="R23" i="1"/>
  <c r="S22" i="1"/>
  <c r="R22" i="1"/>
  <c r="S21" i="1"/>
  <c r="R21" i="1"/>
  <c r="S20" i="1"/>
  <c r="R20" i="1"/>
  <c r="S19" i="1"/>
  <c r="R19" i="1"/>
  <c r="S18" i="1"/>
  <c r="R18" i="1"/>
  <c r="S17" i="1"/>
  <c r="R17" i="1"/>
  <c r="S16" i="1"/>
  <c r="R16" i="1"/>
  <c r="S15" i="1"/>
  <c r="R15" i="1"/>
  <c r="S14" i="1"/>
  <c r="R14" i="1"/>
  <c r="R40" i="1" l="1"/>
  <c r="S40" i="1"/>
  <c r="D40" i="1" s="1"/>
  <c r="J40" i="1" s="1"/>
  <c r="J30" i="1" l="1"/>
  <c r="J22" i="1"/>
  <c r="J15" i="1"/>
  <c r="J28" i="1"/>
  <c r="J27" i="1"/>
  <c r="J26" i="1"/>
  <c r="J29" i="1"/>
  <c r="J21" i="1"/>
  <c r="J14" i="1"/>
  <c r="J20" i="1"/>
  <c r="J19" i="1"/>
  <c r="J18" i="1"/>
  <c r="J25" i="1"/>
  <c r="J24" i="1"/>
  <c r="J17" i="1"/>
  <c r="J23" i="1"/>
  <c r="J16" i="1"/>
  <c r="J37" i="1"/>
  <c r="J31" i="1"/>
  <c r="J36" i="1"/>
  <c r="J35" i="1"/>
  <c r="J32" i="1"/>
  <c r="J33" i="1"/>
  <c r="J34" i="1"/>
</calcChain>
</file>

<file path=xl/sharedStrings.xml><?xml version="1.0" encoding="utf-8"?>
<sst xmlns="http://schemas.openxmlformats.org/spreadsheetml/2006/main" count="66" uniqueCount="33">
  <si>
    <t xml:space="preserve"> </t>
  </si>
  <si>
    <t>Eingabemodus (X im Feld eintragen, vor dem Ausdruck rausnehmen)</t>
  </si>
  <si>
    <t>X</t>
  </si>
  <si>
    <t>Vorprodukt-
Steuerung</t>
  </si>
  <si>
    <t>Menge</t>
  </si>
  <si>
    <r>
      <t xml:space="preserve">Funktionsweise der Tabelle </t>
    </r>
    <r>
      <rPr>
        <sz val="11"/>
        <color rgb="FF993300"/>
        <rFont val="Lato"/>
        <family val="2"/>
      </rPr>
      <t>(bitte zumindest 1x lesen)</t>
    </r>
  </si>
  <si>
    <t xml:space="preserve">Die Tabelle dient dazu Rezepturen bequem und auf benötigte Mengen umrechnen zu können.
Um zu sehen welche Felder ausgefüllt werden, schreiben Sie in die Zelle B6 (Eingabemodus) ein "x". Sodann werden alle Eingabefelder gelb markiert. Vor dem Ausdruck nimmt man das "X" wieder raus, so dass der Ausdruck einen komplett weißen Hintergrund hat.
- In Spalte D werden die Mengen der einzelnen Rostoffe eingetragen
- Spalte H enthält die Bezeichnungen der einzelnen Rohstoffe
- In Spalte I können Sie eine Einheit auswählen. Bedenken Sie, dass Sie Rezepturen, in denen auch die Einheit "Stück" vorkommt, nicht auf ein bestimmtes Gewicht gerechnet werden können.
- Spalte B bietet die Möglichkeit die Zutaten zu verschachteln. Der Buchstabe "o" steht für einen Oberbegriff (z.B. Sauerteig), "u" für die Unterzutat erster Ebene (z.B. Roggenmehl, Wasser, Anstellgut). Wollen Sie noch weiter verschachteln, verwenden Sie "o2" und "u2".
- Im großen Feld können Sie die Informationen zur Herstellungsweise hinterlegen. Zeilenumbrüche machen Sie dort mit "Alt" + "Return".
</t>
  </si>
  <si>
    <t>Multiplikator (wie oft soll die Rezeptur hergestellt werden)
z.B. "2,0  x" Grundrezeptur oder "4,0 x" Brote á 570 g</t>
  </si>
  <si>
    <t>Multiplikationsbasis (soll die Grundrezeptur oder eine bestimmte Rezepturmenge (z.B. 570g) zum Berechnen genutzt werden)</t>
  </si>
  <si>
    <t>Leinsamen-Sesam-Brötchen mit Chia</t>
  </si>
  <si>
    <t>kg</t>
  </si>
  <si>
    <t>o</t>
  </si>
  <si>
    <t>u</t>
  </si>
  <si>
    <t>Emmervollkornmehl oder -schrot</t>
  </si>
  <si>
    <t>Sesam geröstet</t>
  </si>
  <si>
    <t>Leinsamen geschrotet</t>
  </si>
  <si>
    <t>Chiasamen gemahlen</t>
  </si>
  <si>
    <t>Salz</t>
  </si>
  <si>
    <t>Wasser kalt</t>
  </si>
  <si>
    <t>Weizenmehl Type 550</t>
  </si>
  <si>
    <t>Universal-Back oder Dinkelkraft</t>
  </si>
  <si>
    <t>Hefe</t>
  </si>
  <si>
    <t>Sesamöl</t>
  </si>
  <si>
    <t/>
  </si>
  <si>
    <t>Wasser ca. 30°</t>
  </si>
  <si>
    <t xml:space="preserve">Malzextraktmehl </t>
  </si>
  <si>
    <t>Levito madre TA150</t>
  </si>
  <si>
    <t>Anstellgut Weizen TA150</t>
  </si>
  <si>
    <t xml:space="preserve">Wasser </t>
  </si>
  <si>
    <t>Grundrezeptur ergibt ca. 18-20 Stück</t>
  </si>
  <si>
    <t>Quellstück</t>
  </si>
  <si>
    <t>Dinkelflocken oder Dinkelmalzflocken</t>
  </si>
  <si>
    <r>
      <rPr>
        <b/>
        <sz val="11"/>
        <color theme="1"/>
        <rFont val="Lato"/>
      </rPr>
      <t xml:space="preserve">Madre-Auffrischung: </t>
    </r>
    <r>
      <rPr>
        <sz val="11"/>
        <color theme="1"/>
        <rFont val="Lato"/>
      </rPr>
      <t xml:space="preserve">Zutaten gut verkneten </t>
    </r>
    <r>
      <rPr>
        <b/>
        <sz val="11"/>
        <color theme="1"/>
        <rFont val="Lato"/>
      </rPr>
      <t xml:space="preserve">- </t>
    </r>
    <r>
      <rPr>
        <sz val="11"/>
        <color theme="1"/>
        <rFont val="Lato"/>
      </rPr>
      <t xml:space="preserve">Reifezeit: 3-4 Std. – ca. 24-28°C, der Ansatz sollte sich während dieser Zeit verdoppeln.
</t>
    </r>
    <r>
      <rPr>
        <b/>
        <sz val="11"/>
        <color theme="1"/>
        <rFont val="Lato"/>
      </rPr>
      <t>Quellstück:</t>
    </r>
    <r>
      <rPr>
        <sz val="11"/>
        <color theme="1"/>
        <rFont val="Lato"/>
      </rPr>
      <t xml:space="preserve"> Zutaten mit kaltem Wasser übergießen,über Nacht quellen lassen. Wenn es schnell ehen muss reichen auch 3 Std.
</t>
    </r>
    <r>
      <rPr>
        <b/>
        <sz val="11"/>
        <color theme="1"/>
        <rFont val="Lato"/>
      </rPr>
      <t>Teigherstellung:</t>
    </r>
    <r>
      <rPr>
        <sz val="11"/>
        <color theme="1"/>
        <rFont val="Lato"/>
      </rPr>
      <t xml:space="preserve"> Alle Zutaten vermischen und verkneten.
</t>
    </r>
    <r>
      <rPr>
        <b/>
        <sz val="11"/>
        <color theme="1"/>
        <rFont val="Lato"/>
      </rPr>
      <t>Knetzeit:</t>
    </r>
    <r>
      <rPr>
        <sz val="11"/>
        <color theme="1"/>
        <rFont val="Lato"/>
      </rPr>
      <t xml:space="preserve"> 8 Min. langsam
</t>
    </r>
    <r>
      <rPr>
        <b/>
        <sz val="11"/>
        <color theme="1"/>
        <rFont val="Lato"/>
      </rPr>
      <t xml:space="preserve">Teigtemperatur: </t>
    </r>
    <r>
      <rPr>
        <sz val="11"/>
        <color theme="1"/>
        <rFont val="Lato"/>
      </rPr>
      <t xml:space="preserve">24-25°C wären optimal
</t>
    </r>
    <r>
      <rPr>
        <b/>
        <sz val="11"/>
        <color theme="1"/>
        <rFont val="Lato"/>
      </rPr>
      <t>Teigruhe</t>
    </r>
    <r>
      <rPr>
        <sz val="11"/>
        <color theme="1"/>
        <rFont val="Lato"/>
      </rPr>
      <t xml:space="preserve">: 20 Min.
</t>
    </r>
    <r>
      <rPr>
        <b/>
        <sz val="11"/>
        <color theme="1"/>
        <rFont val="Lato"/>
      </rPr>
      <t>Aufarbeitung:</t>
    </r>
    <r>
      <rPr>
        <sz val="11"/>
        <color theme="1"/>
        <rFont val="Lato"/>
      </rPr>
      <t xml:space="preserve"> Teig nach der Teigruhe 2x aufziehen/falten - 5 Min. entspannen lassen, anschließend ca. 90-100 g schwere Teigstücke abstechen, rundwirken, nochmals  5 Min. entspannen lassen, dann  ausformen nach Wunsch. (Evtl. Oberfläche leicht befeuchten und in Chia-Leinsamen-Sesam-Mischung drücken.) Mit der Oberseite nach unten auf ein leicht bemehltes Tuch legen, abgedecken, damit sie nicht austrocknen. 
</t>
    </r>
    <r>
      <rPr>
        <b/>
        <sz val="11"/>
        <color theme="1"/>
        <rFont val="Lato"/>
      </rPr>
      <t>Stückgare:</t>
    </r>
    <r>
      <rPr>
        <sz val="11"/>
        <color theme="1"/>
        <rFont val="Lato"/>
      </rPr>
      <t xml:space="preserve"> ca. 40-50 Min., bis zur knapp vollen Gare, dann Teiglinge umdrehen, je nach Formgebung ggf. einschneiden. Einschnitte kurz öffnen lassen, mit Wasser besprühen und backen. 
</t>
    </r>
    <r>
      <rPr>
        <b/>
        <sz val="11"/>
        <color theme="1"/>
        <rFont val="Lato"/>
      </rPr>
      <t xml:space="preserve">Backen: </t>
    </r>
    <r>
      <rPr>
        <sz val="11"/>
        <color theme="1"/>
        <rFont val="Lato"/>
      </rPr>
      <t xml:space="preserve">Backofen mit Backblech vorheizen auf ca. 230-240°C. Teigling auf heißes Backbleche legen, mit Wasser besprühen und mit Schwaden anbacken, nach ca. 15 Min. Schwaden ablassen (Ofentüre kurz öffnen). 
Wenn die Brötchen zu schnell dunkel werden, Temperatur reduzieren auf ca. 220°C. 
</t>
    </r>
    <r>
      <rPr>
        <b/>
        <sz val="11"/>
        <color theme="1"/>
        <rFont val="Lato"/>
      </rPr>
      <t xml:space="preserve">Backzeit gesamt: </t>
    </r>
    <r>
      <rPr>
        <sz val="11"/>
        <color theme="1"/>
        <rFont val="Lato"/>
      </rPr>
      <t>ca. 20 Min. 
(Für eine bessere Krustenbildung evtl. die letzten 5 Min. mit Umluft und leicht geöffneter Ofentür zu Ende backen.)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</si>
</sst>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quot; x&quot;"/>
    <numFmt numFmtId="165" formatCode="0.000&quot; kg&quot;"/>
    <numFmt numFmtId="166" formatCode="0.000"/>
    <numFmt numFmtId="167" formatCode="0.000&quot; kg &quot;"/>
    <numFmt numFmtId="168" formatCode="d/m/yyyy\ \ \ h:mm;@"/>
    <numFmt numFmtId="169" formatCode="0.0000"/>
  </numFmts>
  <fonts count="25" x14ac:knownFonts="1">
    <font>
      <sz val="11"/>
      <color theme="1"/>
      <name val="Calibri"/>
      <family val="2"/>
      <scheme val="minor"/>
    </font>
    <font>
      <sz val="11"/>
      <color theme="1"/>
      <name val="Lato"/>
      <family val="2"/>
    </font>
    <font>
      <sz val="26"/>
      <color rgb="FF993300"/>
      <name val="Lato"/>
      <family val="2"/>
    </font>
    <font>
      <b/>
      <sz val="18"/>
      <name val="Lato"/>
      <family val="2"/>
    </font>
    <font>
      <sz val="10"/>
      <color rgb="FF993300"/>
      <name val="Lato"/>
      <family val="2"/>
    </font>
    <font>
      <sz val="14"/>
      <name val="Lato"/>
      <family val="2"/>
    </font>
    <font>
      <b/>
      <sz val="16"/>
      <name val="Lato"/>
      <family val="2"/>
    </font>
    <font>
      <sz val="10"/>
      <name val="Lato"/>
      <family val="2"/>
    </font>
    <font>
      <b/>
      <sz val="18"/>
      <color rgb="FF993300"/>
      <name val="Lato"/>
      <family val="2"/>
    </font>
    <font>
      <sz val="11"/>
      <name val="Lato"/>
      <family val="2"/>
    </font>
    <font>
      <b/>
      <sz val="18"/>
      <color theme="1"/>
      <name val="Lato"/>
      <family val="2"/>
    </font>
    <font>
      <b/>
      <sz val="22"/>
      <color theme="5" tint="-0.499984740745262"/>
      <name val="Lato"/>
      <family val="2"/>
    </font>
    <font>
      <sz val="9"/>
      <color theme="1"/>
      <name val="Lato"/>
      <family val="2"/>
    </font>
    <font>
      <sz val="12"/>
      <color theme="1"/>
      <name val="Lato"/>
      <family val="2"/>
    </font>
    <font>
      <b/>
      <sz val="14"/>
      <name val="Lato"/>
      <family val="2"/>
    </font>
    <font>
      <b/>
      <sz val="10"/>
      <color indexed="42"/>
      <name val="Lato"/>
      <family val="2"/>
    </font>
    <font>
      <b/>
      <sz val="11"/>
      <name val="Lato"/>
      <family val="2"/>
    </font>
    <font>
      <b/>
      <sz val="10"/>
      <name val="Lato"/>
      <family val="2"/>
    </font>
    <font>
      <sz val="11"/>
      <color rgb="FF993300"/>
      <name val="Lato"/>
      <family val="2"/>
    </font>
    <font>
      <b/>
      <sz val="12"/>
      <name val="Lato"/>
      <family val="2"/>
    </font>
    <font>
      <sz val="16"/>
      <color rgb="FF993300"/>
      <name val="Lato"/>
      <family val="2"/>
    </font>
    <font>
      <u/>
      <sz val="11"/>
      <color theme="10"/>
      <name val="Calibri"/>
      <family val="2"/>
      <scheme val="minor"/>
    </font>
    <font>
      <u/>
      <sz val="14"/>
      <color rgb="FF993300"/>
      <name val="Calibri"/>
      <family val="2"/>
      <scheme val="minor"/>
    </font>
    <font>
      <b/>
      <sz val="11"/>
      <color theme="1"/>
      <name val="Lato"/>
    </font>
    <font>
      <sz val="11"/>
      <color theme="1"/>
      <name val="Lato"/>
    </font>
  </fonts>
  <fills count="7">
    <fill>
      <patternFill patternType="none"/>
    </fill>
    <fill>
      <patternFill patternType="gray125"/>
    </fill>
    <fill>
      <patternFill patternType="solid">
        <fgColor indexed="47"/>
        <bgColor indexed="64"/>
      </patternFill>
    </fill>
    <fill>
      <patternFill patternType="solid">
        <fgColor theme="7" tint="0.79998168889431442"/>
        <bgColor indexed="64"/>
      </patternFill>
    </fill>
    <fill>
      <patternFill patternType="solid">
        <fgColor theme="5" tint="-0.499984740745262"/>
        <bgColor indexed="64"/>
      </patternFill>
    </fill>
    <fill>
      <patternFill patternType="solid">
        <fgColor theme="0"/>
        <bgColor indexed="64"/>
      </patternFill>
    </fill>
    <fill>
      <patternFill patternType="solid">
        <fgColor indexed="9"/>
        <bgColor indexed="64"/>
      </patternFill>
    </fill>
  </fills>
  <borders count="22">
    <border>
      <left/>
      <right/>
      <top/>
      <bottom/>
      <diagonal/>
    </border>
    <border>
      <left style="medium">
        <color theme="5" tint="-0.499984740745262"/>
      </left>
      <right/>
      <top style="medium">
        <color theme="5" tint="-0.499984740745262"/>
      </top>
      <bottom style="medium">
        <color theme="5" tint="-0.499984740745262"/>
      </bottom>
      <diagonal/>
    </border>
    <border>
      <left/>
      <right/>
      <top style="medium">
        <color theme="5" tint="-0.499984740745262"/>
      </top>
      <bottom style="medium">
        <color theme="5" tint="-0.499984740745262"/>
      </bottom>
      <diagonal/>
    </border>
    <border>
      <left/>
      <right style="medium">
        <color theme="5" tint="-0.499984740745262"/>
      </right>
      <top style="medium">
        <color theme="5" tint="-0.499984740745262"/>
      </top>
      <bottom style="medium">
        <color theme="5" tint="-0.499984740745262"/>
      </bottom>
      <diagonal/>
    </border>
    <border>
      <left style="medium">
        <color theme="5" tint="-0.499984740745262"/>
      </left>
      <right style="medium">
        <color theme="5" tint="-0.499984740745262"/>
      </right>
      <top style="medium">
        <color theme="5" tint="-0.499984740745262"/>
      </top>
      <bottom style="medium">
        <color theme="5" tint="-0.499984740745262"/>
      </bottom>
      <diagonal/>
    </border>
    <border>
      <left style="double">
        <color theme="5" tint="-0.499984740745262"/>
      </left>
      <right/>
      <top style="double">
        <color theme="5" tint="-0.499984740745262"/>
      </top>
      <bottom style="double">
        <color theme="5" tint="-0.499984740745262"/>
      </bottom>
      <diagonal/>
    </border>
    <border>
      <left/>
      <right/>
      <top style="double">
        <color theme="5" tint="-0.499984740745262"/>
      </top>
      <bottom style="double">
        <color theme="5" tint="-0.499984740745262"/>
      </bottom>
      <diagonal/>
    </border>
    <border>
      <left/>
      <right style="double">
        <color theme="5" tint="-0.499984740745262"/>
      </right>
      <top style="double">
        <color theme="5" tint="-0.499984740745262"/>
      </top>
      <bottom style="double">
        <color theme="5" tint="-0.499984740745262"/>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5" tint="-0.499984740745262"/>
      </left>
      <right style="thin">
        <color theme="5" tint="-0.499984740745262"/>
      </right>
      <top style="thin">
        <color theme="5" tint="-0.499984740745262"/>
      </top>
      <bottom style="thin">
        <color theme="5" tint="-0.499984740745262"/>
      </bottom>
      <diagonal/>
    </border>
    <border>
      <left/>
      <right style="thin">
        <color indexed="8"/>
      </right>
      <top style="thin">
        <color indexed="8"/>
      </top>
      <bottom style="thin">
        <color indexed="8"/>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theme="5" tint="-0.499984740745262"/>
      </right>
      <top/>
      <bottom/>
      <diagonal/>
    </border>
    <border>
      <left style="thin">
        <color theme="5" tint="-0.499984740745262"/>
      </left>
      <right style="thin">
        <color theme="5" tint="-0.499984740745262"/>
      </right>
      <top/>
      <bottom style="thin">
        <color theme="5" tint="-0.499984740745262"/>
      </bottom>
      <diagonal/>
    </border>
    <border>
      <left/>
      <right/>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21" fillId="0" borderId="0" applyNumberFormat="0" applyFill="0" applyBorder="0" applyAlignment="0" applyProtection="0"/>
  </cellStyleXfs>
  <cellXfs count="68">
    <xf numFmtId="0" fontId="0" fillId="0" borderId="0" xfId="0"/>
    <xf numFmtId="0" fontId="1" fillId="0" borderId="0" xfId="0" applyFont="1" applyFill="1"/>
    <xf numFmtId="0" fontId="5" fillId="0" borderId="0" xfId="0" applyFont="1" applyFill="1" applyBorder="1" applyAlignment="1">
      <alignment vertical="top" wrapText="1"/>
    </xf>
    <xf numFmtId="0" fontId="8" fillId="3" borderId="4" xfId="0" applyFont="1" applyFill="1" applyBorder="1" applyAlignment="1" applyProtection="1">
      <alignment horizontal="center" vertical="center" shrinkToFit="1"/>
      <protection locked="0"/>
    </xf>
    <xf numFmtId="0" fontId="1" fillId="4" borderId="0" xfId="0" applyFont="1" applyFill="1"/>
    <xf numFmtId="0" fontId="1" fillId="5" borderId="0" xfId="0" applyFont="1" applyFill="1"/>
    <xf numFmtId="0" fontId="1" fillId="5" borderId="0" xfId="0" applyFont="1" applyFill="1" applyBorder="1"/>
    <xf numFmtId="0" fontId="10" fillId="5" borderId="0" xfId="0" applyFont="1" applyFill="1" applyAlignment="1">
      <alignment vertical="center"/>
    </xf>
    <xf numFmtId="0" fontId="1" fillId="4" borderId="0" xfId="0" applyFont="1" applyFill="1" applyBorder="1"/>
    <xf numFmtId="0" fontId="13" fillId="5" borderId="0" xfId="0" applyFont="1" applyFill="1" applyAlignment="1">
      <alignment vertical="center"/>
    </xf>
    <xf numFmtId="0" fontId="1" fillId="5" borderId="11" xfId="0" applyFont="1" applyFill="1" applyBorder="1"/>
    <xf numFmtId="0" fontId="1" fillId="5" borderId="12" xfId="0" applyFont="1" applyFill="1" applyBorder="1"/>
    <xf numFmtId="0" fontId="7" fillId="0" borderId="13" xfId="0" applyFont="1" applyFill="1" applyBorder="1" applyAlignment="1" applyProtection="1">
      <alignment horizontal="center" vertical="center"/>
      <protection locked="0"/>
    </xf>
    <xf numFmtId="166" fontId="9" fillId="6" borderId="14" xfId="0" applyNumberFormat="1" applyFont="1" applyFill="1" applyBorder="1" applyAlignment="1" applyProtection="1">
      <alignment vertical="center"/>
      <protection locked="0"/>
    </xf>
    <xf numFmtId="0" fontId="1" fillId="4" borderId="0" xfId="0" applyFont="1" applyFill="1" applyBorder="1" applyAlignment="1">
      <alignment vertical="center"/>
    </xf>
    <xf numFmtId="0" fontId="1" fillId="5" borderId="0" xfId="0" applyFont="1" applyFill="1" applyAlignment="1">
      <alignment vertical="center"/>
    </xf>
    <xf numFmtId="165" fontId="14" fillId="5" borderId="14" xfId="0" applyNumberFormat="1" applyFont="1" applyFill="1" applyBorder="1" applyAlignment="1" applyProtection="1">
      <alignment horizontal="left" vertical="center"/>
      <protection locked="0"/>
    </xf>
    <xf numFmtId="165" fontId="9" fillId="5" borderId="15" xfId="0" applyNumberFormat="1" applyFont="1" applyFill="1" applyBorder="1" applyAlignment="1" applyProtection="1">
      <alignment horizontal="center" vertical="center"/>
      <protection locked="0"/>
    </xf>
    <xf numFmtId="166" fontId="14" fillId="5" borderId="13" xfId="0" applyNumberFormat="1" applyFont="1" applyFill="1" applyBorder="1" applyAlignment="1" applyProtection="1">
      <alignment horizontal="right" vertical="center"/>
    </xf>
    <xf numFmtId="0" fontId="1" fillId="5" borderId="0" xfId="0" applyFont="1" applyFill="1" applyBorder="1" applyAlignment="1">
      <alignment vertical="center"/>
    </xf>
    <xf numFmtId="0" fontId="1" fillId="0" borderId="13" xfId="0" applyFont="1" applyFill="1" applyBorder="1" applyAlignment="1" applyProtection="1">
      <alignment horizontal="center" vertical="center"/>
      <protection locked="0"/>
    </xf>
    <xf numFmtId="0" fontId="1" fillId="4"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165" fontId="9" fillId="5" borderId="19" xfId="0" applyNumberFormat="1" applyFont="1" applyFill="1" applyBorder="1" applyAlignment="1">
      <alignment horizontal="left" vertical="top" wrapText="1"/>
    </xf>
    <xf numFmtId="167" fontId="16" fillId="5" borderId="19" xfId="0" applyNumberFormat="1" applyFont="1" applyFill="1" applyBorder="1" applyAlignment="1">
      <alignment horizontal="right" vertical="top" wrapText="1"/>
    </xf>
    <xf numFmtId="167" fontId="9" fillId="5" borderId="19" xfId="0" applyNumberFormat="1" applyFont="1" applyFill="1" applyBorder="1" applyAlignment="1">
      <alignment horizontal="right" vertical="top" wrapText="1"/>
    </xf>
    <xf numFmtId="168" fontId="17" fillId="5" borderId="0" xfId="0" applyNumberFormat="1" applyFont="1" applyFill="1" applyAlignment="1">
      <alignment horizontal="left" wrapText="1" indent="1"/>
    </xf>
    <xf numFmtId="167" fontId="16" fillId="5" borderId="20" xfId="0" applyNumberFormat="1" applyFont="1" applyFill="1" applyBorder="1" applyAlignment="1">
      <alignment horizontal="right" wrapText="1"/>
    </xf>
    <xf numFmtId="166" fontId="14" fillId="5" borderId="21" xfId="0" applyNumberFormat="1" applyFont="1" applyFill="1" applyBorder="1" applyAlignment="1">
      <alignment horizontal="right" vertical="center" wrapText="1"/>
    </xf>
    <xf numFmtId="165" fontId="9" fillId="5" borderId="0" xfId="0" applyNumberFormat="1" applyFont="1" applyFill="1" applyAlignment="1">
      <alignment horizontal="left" vertical="top" wrapText="1"/>
    </xf>
    <xf numFmtId="167" fontId="16" fillId="5" borderId="0" xfId="0" applyNumberFormat="1" applyFont="1" applyFill="1" applyAlignment="1">
      <alignment horizontal="right" vertical="top" wrapText="1"/>
    </xf>
    <xf numFmtId="169" fontId="9" fillId="5" borderId="0" xfId="0" applyNumberFormat="1" applyFont="1" applyFill="1" applyAlignment="1">
      <alignment horizontal="right" vertical="top" wrapText="1"/>
    </xf>
    <xf numFmtId="165" fontId="7" fillId="5" borderId="0" xfId="0" applyNumberFormat="1" applyFont="1" applyFill="1" applyAlignment="1">
      <alignment horizontal="left" vertical="top" wrapText="1"/>
    </xf>
    <xf numFmtId="167" fontId="9" fillId="5" borderId="0" xfId="0" applyNumberFormat="1" applyFont="1" applyFill="1" applyAlignment="1">
      <alignment horizontal="right" vertical="top" wrapText="1"/>
    </xf>
    <xf numFmtId="0" fontId="19" fillId="5" borderId="0" xfId="0" applyFont="1" applyFill="1"/>
    <xf numFmtId="0" fontId="19" fillId="5" borderId="0" xfId="0" applyFont="1" applyFill="1" applyAlignment="1">
      <alignment vertical="top"/>
    </xf>
    <xf numFmtId="0" fontId="20" fillId="5" borderId="0" xfId="0" applyFont="1" applyFill="1"/>
    <xf numFmtId="0" fontId="15" fillId="5" borderId="0" xfId="0" applyFont="1" applyFill="1" applyBorder="1" applyAlignment="1">
      <alignment horizontal="center" vertical="center"/>
    </xf>
    <xf numFmtId="0" fontId="1" fillId="5" borderId="12" xfId="0" applyFont="1" applyFill="1" applyBorder="1" applyAlignment="1">
      <alignment horizontal="center" vertical="center" wrapText="1"/>
    </xf>
    <xf numFmtId="0" fontId="17" fillId="5" borderId="0" xfId="0" applyFont="1" applyFill="1" applyBorder="1" applyAlignment="1">
      <alignment horizontal="center"/>
    </xf>
    <xf numFmtId="166" fontId="4" fillId="5" borderId="0" xfId="0" applyNumberFormat="1" applyFont="1" applyFill="1" applyAlignment="1">
      <alignment horizontal="right" wrapText="1"/>
    </xf>
    <xf numFmtId="0" fontId="4" fillId="5" borderId="0" xfId="0" applyFont="1" applyFill="1" applyBorder="1" applyAlignment="1">
      <alignment horizontal="left" wrapText="1" indent="1"/>
    </xf>
    <xf numFmtId="0" fontId="0" fillId="5" borderId="0" xfId="0" applyFill="1"/>
    <xf numFmtId="0" fontId="7" fillId="5" borderId="0" xfId="0" applyFont="1" applyFill="1" applyAlignment="1">
      <alignment vertical="center"/>
    </xf>
    <xf numFmtId="0" fontId="1" fillId="5" borderId="0" xfId="0" applyFont="1" applyFill="1" applyAlignment="1">
      <alignment horizontal="left" vertical="top" indent="2"/>
    </xf>
    <xf numFmtId="0" fontId="1" fillId="5" borderId="0" xfId="0" applyFont="1" applyFill="1" applyAlignment="1">
      <alignment vertical="top"/>
    </xf>
    <xf numFmtId="0" fontId="24" fillId="5" borderId="16" xfId="0" applyFont="1" applyFill="1" applyBorder="1" applyAlignment="1" applyProtection="1">
      <alignment horizontal="left" vertical="top" wrapText="1"/>
      <protection locked="0"/>
    </xf>
    <xf numFmtId="0" fontId="13" fillId="5" borderId="17" xfId="0" applyFont="1" applyFill="1" applyBorder="1" applyAlignment="1" applyProtection="1">
      <alignment horizontal="left" vertical="top"/>
      <protection locked="0"/>
    </xf>
    <xf numFmtId="0" fontId="13" fillId="5" borderId="18" xfId="0" applyFont="1" applyFill="1" applyBorder="1" applyAlignment="1" applyProtection="1">
      <alignment horizontal="left" vertical="top"/>
      <protection locked="0"/>
    </xf>
    <xf numFmtId="0" fontId="1" fillId="5" borderId="8"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10" xfId="0" applyFont="1" applyFill="1" applyBorder="1" applyAlignment="1">
      <alignment horizontal="left" vertical="top" wrapText="1"/>
    </xf>
    <xf numFmtId="0" fontId="22" fillId="5" borderId="0" xfId="1" applyFont="1" applyFill="1" applyAlignment="1">
      <alignment horizontal="left"/>
    </xf>
    <xf numFmtId="0" fontId="2" fillId="0" borderId="0" xfId="0" applyFont="1" applyFill="1" applyAlignment="1">
      <alignment horizontal="center" vertical="center" wrapText="1"/>
    </xf>
    <xf numFmtId="164" fontId="3" fillId="0" borderId="1" xfId="0" applyNumberFormat="1" applyFont="1" applyBorder="1" applyAlignment="1" applyProtection="1">
      <alignment horizontal="center" vertical="center"/>
      <protection locked="0"/>
    </xf>
    <xf numFmtId="164" fontId="3" fillId="0" borderId="2" xfId="0" applyNumberFormat="1" applyFont="1" applyBorder="1" applyAlignment="1" applyProtection="1">
      <alignment horizontal="center" vertical="center"/>
      <protection locked="0"/>
    </xf>
    <xf numFmtId="164" fontId="3" fillId="0" borderId="3" xfId="0" applyNumberFormat="1" applyFont="1" applyBorder="1" applyAlignment="1" applyProtection="1">
      <alignment horizontal="center" vertical="center"/>
      <protection locked="0"/>
    </xf>
    <xf numFmtId="165" fontId="6" fillId="2" borderId="1" xfId="0" applyNumberFormat="1" applyFont="1" applyFill="1" applyBorder="1" applyAlignment="1" applyProtection="1">
      <alignment horizontal="center" vertical="center"/>
      <protection locked="0"/>
    </xf>
    <xf numFmtId="165" fontId="6" fillId="2" borderId="2" xfId="0" applyNumberFormat="1" applyFont="1" applyFill="1" applyBorder="1" applyAlignment="1" applyProtection="1">
      <alignment horizontal="center" vertical="center"/>
      <protection locked="0"/>
    </xf>
    <xf numFmtId="165" fontId="6" fillId="2" borderId="3" xfId="0" applyNumberFormat="1" applyFont="1" applyFill="1" applyBorder="1" applyAlignment="1" applyProtection="1">
      <alignment horizontal="center" vertical="center"/>
      <protection locked="0"/>
    </xf>
    <xf numFmtId="0" fontId="1" fillId="5" borderId="0" xfId="0" applyFont="1" applyFill="1" applyAlignment="1">
      <alignment horizontal="center"/>
    </xf>
    <xf numFmtId="0" fontId="11" fillId="5" borderId="5" xfId="0" applyFont="1" applyFill="1" applyBorder="1" applyAlignment="1" applyProtection="1">
      <alignment horizontal="center" vertical="center" shrinkToFit="1"/>
      <protection locked="0"/>
    </xf>
    <xf numFmtId="0" fontId="11" fillId="5" borderId="6" xfId="0" applyFont="1" applyFill="1" applyBorder="1" applyAlignment="1" applyProtection="1">
      <alignment horizontal="center" vertical="center" shrinkToFit="1"/>
      <protection locked="0"/>
    </xf>
    <xf numFmtId="0" fontId="11" fillId="5" borderId="7" xfId="0" applyFont="1" applyFill="1" applyBorder="1" applyAlignment="1" applyProtection="1">
      <alignment horizontal="center" vertical="center" shrinkToFit="1"/>
      <protection locked="0"/>
    </xf>
    <xf numFmtId="0" fontId="12" fillId="5" borderId="0" xfId="0" applyFont="1" applyFill="1" applyBorder="1" applyAlignment="1">
      <alignment horizontal="center" vertical="center" wrapText="1"/>
    </xf>
    <xf numFmtId="0" fontId="13" fillId="5" borderId="8" xfId="0" applyFont="1" applyFill="1" applyBorder="1" applyAlignment="1" applyProtection="1">
      <alignment horizontal="center" vertical="center" shrinkToFit="1"/>
      <protection locked="0"/>
    </xf>
    <xf numFmtId="0" fontId="13" fillId="5" borderId="9" xfId="0" applyFont="1" applyFill="1" applyBorder="1" applyAlignment="1" applyProtection="1">
      <alignment horizontal="center" vertical="center" shrinkToFit="1"/>
      <protection locked="0"/>
    </xf>
    <xf numFmtId="0" fontId="13" fillId="5" borderId="10" xfId="0" applyFont="1" applyFill="1" applyBorder="1" applyAlignment="1" applyProtection="1">
      <alignment horizontal="center" vertical="center" shrinkToFit="1"/>
      <protection locked="0"/>
    </xf>
  </cellXfs>
  <cellStyles count="2">
    <cellStyle name="Link" xfId="1" builtinId="8"/>
    <cellStyle name="Standard" xfId="0" builtinId="0"/>
  </cellStyles>
  <dxfs count="69">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http://www.brotkruemel.com" TargetMode="Externa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1</xdr:row>
      <xdr:rowOff>52919</xdr:rowOff>
    </xdr:from>
    <xdr:to>
      <xdr:col>7</xdr:col>
      <xdr:colOff>3248025</xdr:colOff>
      <xdr:row>4</xdr:row>
      <xdr:rowOff>101601</xdr:rowOff>
    </xdr:to>
    <xdr:pic>
      <xdr:nvPicPr>
        <xdr:cNvPr id="2" name="Grafik 1"/>
        <xdr:cNvPicPr>
          <a:picLocks noChangeAspect="1"/>
        </xdr:cNvPicPr>
      </xdr:nvPicPr>
      <xdr:blipFill>
        <a:blip xmlns:r="http://schemas.openxmlformats.org/officeDocument/2006/relationships" r:embed="rId1"/>
        <a:stretch>
          <a:fillRect/>
        </a:stretch>
      </xdr:blipFill>
      <xdr:spPr>
        <a:xfrm>
          <a:off x="136525" y="129119"/>
          <a:ext cx="5283200" cy="620182"/>
        </a:xfrm>
        <a:prstGeom prst="rect">
          <a:avLst/>
        </a:prstGeom>
      </xdr:spPr>
    </xdr:pic>
    <xdr:clientData/>
  </xdr:twoCellAnchor>
  <xdr:twoCellAnchor editAs="oneCell">
    <xdr:from>
      <xdr:col>7</xdr:col>
      <xdr:colOff>661458</xdr:colOff>
      <xdr:row>8</xdr:row>
      <xdr:rowOff>23912</xdr:rowOff>
    </xdr:from>
    <xdr:to>
      <xdr:col>7</xdr:col>
      <xdr:colOff>2990850</xdr:colOff>
      <xdr:row>11</xdr:row>
      <xdr:rowOff>32489</xdr:rowOff>
    </xdr:to>
    <xdr:pic>
      <xdr:nvPicPr>
        <xdr:cNvPr id="3" name="Grafik 2">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40302" y="1583631"/>
          <a:ext cx="2329392" cy="675327"/>
        </a:xfrm>
        <a:prstGeom prst="rect">
          <a:avLst/>
        </a:prstGeom>
      </xdr:spPr>
    </xdr:pic>
    <xdr:clientData/>
  </xdr:twoCellAnchor>
  <xdr:twoCellAnchor editAs="oneCell">
    <xdr:from>
      <xdr:col>11</xdr:col>
      <xdr:colOff>1682750</xdr:colOff>
      <xdr:row>38</xdr:row>
      <xdr:rowOff>31750</xdr:rowOff>
    </xdr:from>
    <xdr:to>
      <xdr:col>12</xdr:col>
      <xdr:colOff>57226</xdr:colOff>
      <xdr:row>41</xdr:row>
      <xdr:rowOff>41275</xdr:rowOff>
    </xdr:to>
    <xdr:pic>
      <xdr:nvPicPr>
        <xdr:cNvPr id="4" name="Grafik 3">
          <a:hlinkClick xmlns:r="http://schemas.openxmlformats.org/officeDocument/2006/relationships" r:id="rId2"/>
        </xdr:cNvPr>
        <xdr:cNvPicPr>
          <a:picLocks noChangeAspect="1"/>
        </xdr:cNvPicPr>
      </xdr:nvPicPr>
      <xdr:blipFill>
        <a:blip xmlns:r="http://schemas.openxmlformats.org/officeDocument/2006/relationships" r:embed="rId4"/>
        <a:stretch>
          <a:fillRect/>
        </a:stretch>
      </xdr:blipFill>
      <xdr:spPr>
        <a:xfrm>
          <a:off x="8883650" y="8366125"/>
          <a:ext cx="2479751" cy="314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5" tint="-0.249977111117893"/>
    <pageSetUpPr fitToPage="1"/>
  </sheetPr>
  <dimension ref="A1:Y50"/>
  <sheetViews>
    <sheetView tabSelected="1" zoomScale="80" zoomScaleNormal="80" workbookViewId="0">
      <selection activeCell="I5" sqref="I5:K5"/>
    </sheetView>
  </sheetViews>
  <sheetFormatPr baseColWidth="10" defaultColWidth="0" defaultRowHeight="15" zeroHeight="1" x14ac:dyDescent="0.25"/>
  <cols>
    <col min="1" max="1" width="1.5703125" style="1" customWidth="1"/>
    <col min="2" max="2" width="11.42578125" style="1" customWidth="1"/>
    <col min="3" max="3" width="3.140625" style="1" customWidth="1"/>
    <col min="4" max="4" width="9.7109375" style="1" customWidth="1"/>
    <col min="5" max="5" width="3.85546875" style="1" customWidth="1"/>
    <col min="6" max="6" width="0.85546875" style="1" customWidth="1"/>
    <col min="7" max="7" width="2" style="1" customWidth="1"/>
    <col min="8" max="8" width="55.42578125" style="1" customWidth="1"/>
    <col min="9" max="9" width="4.85546875" style="1" customWidth="1"/>
    <col min="10" max="10" width="13.28515625" style="1" customWidth="1"/>
    <col min="11" max="11" width="5.28515625" style="1" customWidth="1"/>
    <col min="12" max="12" width="61.5703125" style="1" customWidth="1"/>
    <col min="13" max="13" width="1.7109375" style="1" customWidth="1"/>
    <col min="14" max="14" width="0.85546875" style="1" customWidth="1"/>
    <col min="15" max="15" width="8.140625" style="5" customWidth="1"/>
    <col min="16" max="17" width="11.42578125" style="5" hidden="1" customWidth="1"/>
    <col min="18" max="23" width="0" style="5" hidden="1" customWidth="1"/>
    <col min="24" max="25" width="0" style="42" hidden="1" customWidth="1"/>
    <col min="26" max="16384" width="11.42578125" style="42" hidden="1"/>
  </cols>
  <sheetData>
    <row r="1" spans="1:25" s="1" customFormat="1" ht="6" customHeight="1" x14ac:dyDescent="0.2">
      <c r="A1" s="5"/>
      <c r="B1" s="5"/>
      <c r="C1" s="5"/>
      <c r="D1" s="5"/>
      <c r="E1" s="5"/>
      <c r="F1" s="5"/>
      <c r="G1" s="5"/>
      <c r="H1" s="5"/>
      <c r="I1" s="5"/>
      <c r="J1" s="5"/>
      <c r="K1" s="5"/>
      <c r="L1" s="5"/>
      <c r="M1" s="5"/>
      <c r="N1" s="5"/>
      <c r="O1" s="5"/>
    </row>
    <row r="2" spans="1:25" s="1" customFormat="1" ht="8.25" customHeight="1" thickBot="1" x14ac:dyDescent="0.25">
      <c r="A2" s="5"/>
      <c r="B2" s="5"/>
      <c r="C2" s="5"/>
      <c r="D2" s="5"/>
      <c r="E2" s="5"/>
      <c r="F2" s="5"/>
      <c r="G2" s="5"/>
      <c r="H2" s="5"/>
      <c r="I2" s="5"/>
      <c r="J2" s="5"/>
      <c r="K2" s="5"/>
      <c r="L2" s="5"/>
      <c r="M2" s="5"/>
      <c r="N2" s="5"/>
      <c r="O2" s="5"/>
    </row>
    <row r="3" spans="1:25" s="1" customFormat="1" ht="31.5" customHeight="1" thickBot="1" x14ac:dyDescent="0.25">
      <c r="A3" s="5"/>
      <c r="B3" s="53"/>
      <c r="C3" s="53"/>
      <c r="D3" s="53"/>
      <c r="E3" s="53"/>
      <c r="F3" s="53"/>
      <c r="G3" s="53"/>
      <c r="H3" s="53"/>
      <c r="I3" s="54">
        <v>1</v>
      </c>
      <c r="J3" s="55"/>
      <c r="K3" s="56"/>
      <c r="L3" s="41" t="s">
        <v>7</v>
      </c>
      <c r="M3" s="5"/>
      <c r="N3" s="5"/>
      <c r="O3" s="5"/>
    </row>
    <row r="4" spans="1:25" s="1" customFormat="1" ht="8.25" customHeight="1" thickBot="1" x14ac:dyDescent="0.25">
      <c r="A4" s="5"/>
      <c r="B4" s="53"/>
      <c r="C4" s="53"/>
      <c r="D4" s="53"/>
      <c r="E4" s="53"/>
      <c r="F4" s="53"/>
      <c r="G4" s="53"/>
      <c r="H4" s="53"/>
      <c r="I4" s="2"/>
      <c r="J4" s="2"/>
      <c r="L4" s="5"/>
      <c r="M4" s="5"/>
      <c r="N4" s="5"/>
      <c r="O4" s="5"/>
    </row>
    <row r="5" spans="1:25" s="5" customFormat="1" ht="31.5" customHeight="1" thickBot="1" x14ac:dyDescent="0.25">
      <c r="B5" s="53"/>
      <c r="C5" s="53"/>
      <c r="D5" s="53"/>
      <c r="E5" s="53"/>
      <c r="F5" s="53"/>
      <c r="G5" s="53"/>
      <c r="H5" s="53"/>
      <c r="I5" s="57"/>
      <c r="J5" s="58"/>
      <c r="K5" s="59"/>
      <c r="L5" s="41" t="s">
        <v>8</v>
      </c>
      <c r="S5" s="5" t="s">
        <v>0</v>
      </c>
    </row>
    <row r="6" spans="1:25" s="5" customFormat="1" ht="23.25" customHeight="1" thickBot="1" x14ac:dyDescent="0.25">
      <c r="A6" s="1"/>
      <c r="B6" s="3"/>
      <c r="C6" s="44" t="s">
        <v>1</v>
      </c>
      <c r="D6" s="45"/>
      <c r="I6" s="6"/>
      <c r="J6" s="6"/>
      <c r="K6" s="6"/>
      <c r="L6" s="6"/>
      <c r="M6" s="6"/>
      <c r="N6" s="6"/>
      <c r="S6" s="5" t="s">
        <v>2</v>
      </c>
    </row>
    <row r="7" spans="1:25" ht="4.5" customHeight="1" x14ac:dyDescent="0.25">
      <c r="A7" s="5"/>
      <c r="B7" s="5"/>
      <c r="C7" s="5"/>
      <c r="D7" s="5"/>
      <c r="E7" s="5"/>
      <c r="F7" s="4"/>
      <c r="G7" s="4"/>
      <c r="H7" s="4"/>
      <c r="I7" s="4"/>
      <c r="J7" s="4"/>
      <c r="K7" s="4"/>
      <c r="L7" s="4"/>
      <c r="M7" s="4"/>
      <c r="N7" s="4"/>
      <c r="X7" s="5"/>
      <c r="Y7" s="5"/>
    </row>
    <row r="8" spans="1:25" ht="8.25" customHeight="1" thickBot="1" x14ac:dyDescent="0.3">
      <c r="A8" s="5"/>
      <c r="B8" s="5"/>
      <c r="C8" s="5"/>
      <c r="D8" s="5"/>
      <c r="E8" s="5"/>
      <c r="F8" s="4"/>
      <c r="G8" s="5"/>
      <c r="H8" s="5"/>
      <c r="I8" s="6"/>
      <c r="J8" s="6"/>
      <c r="K8" s="6"/>
      <c r="L8" s="6"/>
      <c r="M8" s="6"/>
      <c r="N8" s="4"/>
      <c r="X8" s="5"/>
      <c r="Y8" s="5"/>
    </row>
    <row r="9" spans="1:25" ht="28.5" thickTop="1" thickBot="1" x14ac:dyDescent="0.3">
      <c r="A9" s="5"/>
      <c r="B9" s="5"/>
      <c r="C9" s="5"/>
      <c r="D9" s="5"/>
      <c r="E9" s="5"/>
      <c r="F9" s="4"/>
      <c r="G9" s="5"/>
      <c r="H9" s="60"/>
      <c r="I9" s="7"/>
      <c r="J9" s="61" t="s">
        <v>9</v>
      </c>
      <c r="K9" s="62"/>
      <c r="L9" s="63"/>
      <c r="M9" s="5"/>
      <c r="N9" s="4"/>
      <c r="X9" s="5"/>
      <c r="Y9" s="5"/>
    </row>
    <row r="10" spans="1:25" ht="9.75" customHeight="1" thickTop="1" x14ac:dyDescent="0.25">
      <c r="A10" s="5"/>
      <c r="B10" s="5"/>
      <c r="C10" s="5"/>
      <c r="D10" s="5"/>
      <c r="E10" s="6"/>
      <c r="F10" s="8"/>
      <c r="G10" s="6"/>
      <c r="H10" s="60"/>
      <c r="I10" s="5"/>
      <c r="J10" s="6"/>
      <c r="K10" s="5"/>
      <c r="L10" s="6"/>
      <c r="M10" s="6"/>
      <c r="N10" s="4"/>
      <c r="X10" s="5"/>
      <c r="Y10" s="5"/>
    </row>
    <row r="11" spans="1:25" ht="15" customHeight="1" x14ac:dyDescent="0.25">
      <c r="A11" s="6"/>
      <c r="B11" s="64" t="s">
        <v>3</v>
      </c>
      <c r="C11" s="22"/>
      <c r="D11" s="64" t="s">
        <v>4</v>
      </c>
      <c r="E11" s="6"/>
      <c r="F11" s="8"/>
      <c r="G11" s="6"/>
      <c r="H11" s="60"/>
      <c r="I11" s="9"/>
      <c r="J11" s="65" t="s">
        <v>29</v>
      </c>
      <c r="K11" s="66"/>
      <c r="L11" s="67"/>
      <c r="M11" s="6"/>
      <c r="N11" s="4"/>
      <c r="X11" s="5"/>
      <c r="Y11" s="5"/>
    </row>
    <row r="12" spans="1:25" x14ac:dyDescent="0.25">
      <c r="A12" s="6"/>
      <c r="B12" s="64"/>
      <c r="C12" s="22"/>
      <c r="D12" s="64"/>
      <c r="E12" s="6"/>
      <c r="F12" s="8"/>
      <c r="G12" s="6"/>
      <c r="H12" s="6"/>
      <c r="I12" s="6"/>
      <c r="J12" s="5"/>
      <c r="K12" s="5"/>
      <c r="L12" s="6"/>
      <c r="M12" s="6"/>
      <c r="N12" s="4"/>
      <c r="X12" s="5"/>
      <c r="Y12" s="5"/>
    </row>
    <row r="13" spans="1:25" ht="3.75" customHeight="1" x14ac:dyDescent="0.25">
      <c r="A13" s="5"/>
      <c r="B13" s="5"/>
      <c r="C13" s="22"/>
      <c r="D13" s="6"/>
      <c r="E13" s="5"/>
      <c r="F13" s="4"/>
      <c r="G13" s="5"/>
      <c r="H13" s="6"/>
      <c r="I13" s="10"/>
      <c r="J13" s="11"/>
      <c r="K13" s="5"/>
      <c r="L13" s="6"/>
      <c r="M13" s="6"/>
      <c r="N13" s="4"/>
      <c r="X13" s="5"/>
      <c r="Y13" s="5"/>
    </row>
    <row r="14" spans="1:25" ht="19.5" customHeight="1" x14ac:dyDescent="0.25">
      <c r="A14" s="19"/>
      <c r="B14" s="12" t="s">
        <v>11</v>
      </c>
      <c r="C14" s="22"/>
      <c r="D14" s="13">
        <v>0.3</v>
      </c>
      <c r="E14" s="19"/>
      <c r="F14" s="14"/>
      <c r="G14" s="15"/>
      <c r="H14" s="16" t="s">
        <v>26</v>
      </c>
      <c r="I14" s="17" t="s">
        <v>10</v>
      </c>
      <c r="J14" s="18">
        <f>IF(AND($I$5&gt;0,$R$40&gt;0),"-----",IF(D14&lt;&gt;"",D14*$J$41,""))</f>
        <v>0.3</v>
      </c>
      <c r="K14" s="15"/>
      <c r="L14" s="46" t="s">
        <v>32</v>
      </c>
      <c r="M14" s="19"/>
      <c r="N14" s="4"/>
      <c r="R14" s="5" t="str">
        <f>IF(I14="","",I14)</f>
        <v>kg</v>
      </c>
      <c r="S14" s="5">
        <f t="shared" ref="S14:S37" si="0">IF(AND(B14&lt;&gt;"o",B14&lt;&gt;"o2",B14&lt;&gt;"o3"),D14,0)</f>
        <v>0</v>
      </c>
      <c r="X14" s="15"/>
      <c r="Y14" s="15"/>
    </row>
    <row r="15" spans="1:25" ht="19.5" customHeight="1" x14ac:dyDescent="0.25">
      <c r="A15" s="19"/>
      <c r="B15" s="12" t="s">
        <v>12</v>
      </c>
      <c r="C15" s="22"/>
      <c r="D15" s="13">
        <v>0.12</v>
      </c>
      <c r="E15" s="19"/>
      <c r="F15" s="14"/>
      <c r="G15" s="15"/>
      <c r="H15" s="16" t="s">
        <v>27</v>
      </c>
      <c r="I15" s="17" t="s">
        <v>10</v>
      </c>
      <c r="J15" s="18">
        <f t="shared" ref="J15:J22" si="1">IF(AND($I$5&gt;0,$R$40&gt;0),"-----",IF(D15&lt;&gt;"",D15*$J$41,""))</f>
        <v>0.12</v>
      </c>
      <c r="K15" s="15"/>
      <c r="L15" s="47"/>
      <c r="M15" s="19"/>
      <c r="N15" s="4"/>
      <c r="R15" s="5" t="str">
        <f t="shared" ref="R15:R37" si="2">IF(I15="","",I15)</f>
        <v>kg</v>
      </c>
      <c r="S15" s="5">
        <f t="shared" si="0"/>
        <v>0.12</v>
      </c>
      <c r="X15" s="15"/>
      <c r="Y15" s="15"/>
    </row>
    <row r="16" spans="1:25" ht="19.5" customHeight="1" x14ac:dyDescent="0.25">
      <c r="A16" s="19"/>
      <c r="B16" s="12" t="s">
        <v>12</v>
      </c>
      <c r="C16" s="22"/>
      <c r="D16" s="13">
        <v>0.12</v>
      </c>
      <c r="E16" s="19"/>
      <c r="F16" s="14"/>
      <c r="G16" s="15"/>
      <c r="H16" s="16" t="s">
        <v>19</v>
      </c>
      <c r="I16" s="17" t="s">
        <v>10</v>
      </c>
      <c r="J16" s="18">
        <f t="shared" si="1"/>
        <v>0.12</v>
      </c>
      <c r="K16" s="15"/>
      <c r="L16" s="47"/>
      <c r="M16" s="19"/>
      <c r="N16" s="4"/>
      <c r="R16" s="5" t="str">
        <f t="shared" si="2"/>
        <v>kg</v>
      </c>
      <c r="S16" s="5">
        <f t="shared" si="0"/>
        <v>0.12</v>
      </c>
      <c r="X16" s="15"/>
      <c r="Y16" s="15"/>
    </row>
    <row r="17" spans="1:25" ht="19.5" customHeight="1" x14ac:dyDescent="0.25">
      <c r="A17" s="19"/>
      <c r="B17" s="12" t="s">
        <v>12</v>
      </c>
      <c r="C17" s="22"/>
      <c r="D17" s="13">
        <v>0.06</v>
      </c>
      <c r="E17" s="19"/>
      <c r="F17" s="14"/>
      <c r="G17" s="15"/>
      <c r="H17" s="16" t="s">
        <v>24</v>
      </c>
      <c r="I17" s="17" t="s">
        <v>10</v>
      </c>
      <c r="J17" s="18">
        <f t="shared" si="1"/>
        <v>0.06</v>
      </c>
      <c r="K17" s="15"/>
      <c r="L17" s="47"/>
      <c r="M17" s="19"/>
      <c r="N17" s="4"/>
      <c r="R17" s="5" t="str">
        <f t="shared" si="2"/>
        <v>kg</v>
      </c>
      <c r="S17" s="5">
        <f t="shared" si="0"/>
        <v>0.06</v>
      </c>
      <c r="X17" s="43"/>
      <c r="Y17" s="15"/>
    </row>
    <row r="18" spans="1:25" ht="19.5" customHeight="1" x14ac:dyDescent="0.25">
      <c r="A18" s="19"/>
      <c r="B18" s="12" t="s">
        <v>11</v>
      </c>
      <c r="C18" s="22"/>
      <c r="D18" s="13">
        <f>SUM(D19:D25)</f>
        <v>0.56499999999999995</v>
      </c>
      <c r="E18" s="19"/>
      <c r="F18" s="14"/>
      <c r="G18" s="15"/>
      <c r="H18" s="16" t="s">
        <v>30</v>
      </c>
      <c r="I18" s="17" t="s">
        <v>10</v>
      </c>
      <c r="J18" s="18">
        <f t="shared" si="1"/>
        <v>0.56499999999999995</v>
      </c>
      <c r="K18" s="15"/>
      <c r="L18" s="47"/>
      <c r="M18" s="19"/>
      <c r="N18" s="4"/>
      <c r="R18" s="5" t="str">
        <f t="shared" si="2"/>
        <v>kg</v>
      </c>
      <c r="S18" s="5">
        <f t="shared" si="0"/>
        <v>0</v>
      </c>
      <c r="X18" s="15"/>
      <c r="Y18" s="15"/>
    </row>
    <row r="19" spans="1:25" ht="19.5" customHeight="1" x14ac:dyDescent="0.25">
      <c r="A19" s="19"/>
      <c r="B19" s="12" t="s">
        <v>12</v>
      </c>
      <c r="C19" s="22"/>
      <c r="D19" s="13">
        <v>0.05</v>
      </c>
      <c r="E19" s="19"/>
      <c r="F19" s="14"/>
      <c r="G19" s="15"/>
      <c r="H19" s="16" t="s">
        <v>31</v>
      </c>
      <c r="I19" s="17" t="s">
        <v>10</v>
      </c>
      <c r="J19" s="18">
        <f t="shared" si="1"/>
        <v>0.05</v>
      </c>
      <c r="K19" s="15"/>
      <c r="L19" s="47"/>
      <c r="M19" s="19"/>
      <c r="N19" s="4"/>
      <c r="R19" s="5" t="str">
        <f t="shared" si="2"/>
        <v>kg</v>
      </c>
      <c r="S19" s="5">
        <f t="shared" si="0"/>
        <v>0.05</v>
      </c>
      <c r="X19" s="15"/>
      <c r="Y19" s="15"/>
    </row>
    <row r="20" spans="1:25" ht="19.5" customHeight="1" x14ac:dyDescent="0.25">
      <c r="A20" s="19"/>
      <c r="B20" s="12" t="s">
        <v>12</v>
      </c>
      <c r="C20" s="22"/>
      <c r="D20" s="13">
        <v>0.05</v>
      </c>
      <c r="E20" s="19"/>
      <c r="F20" s="14"/>
      <c r="G20" s="15"/>
      <c r="H20" s="16" t="s">
        <v>13</v>
      </c>
      <c r="I20" s="17" t="s">
        <v>10</v>
      </c>
      <c r="J20" s="18">
        <f t="shared" si="1"/>
        <v>0.05</v>
      </c>
      <c r="K20" s="15"/>
      <c r="L20" s="47"/>
      <c r="M20" s="19"/>
      <c r="N20" s="4"/>
      <c r="R20" s="5" t="str">
        <f t="shared" si="2"/>
        <v>kg</v>
      </c>
      <c r="S20" s="5">
        <f t="shared" si="0"/>
        <v>0.05</v>
      </c>
      <c r="X20" s="15"/>
      <c r="Y20" s="15"/>
    </row>
    <row r="21" spans="1:25" ht="19.5" customHeight="1" x14ac:dyDescent="0.25">
      <c r="A21" s="19"/>
      <c r="B21" s="12" t="s">
        <v>12</v>
      </c>
      <c r="C21" s="22"/>
      <c r="D21" s="13">
        <v>0.05</v>
      </c>
      <c r="E21" s="19"/>
      <c r="F21" s="14"/>
      <c r="G21" s="15"/>
      <c r="H21" s="16" t="s">
        <v>14</v>
      </c>
      <c r="I21" s="17" t="s">
        <v>10</v>
      </c>
      <c r="J21" s="18">
        <f t="shared" si="1"/>
        <v>0.05</v>
      </c>
      <c r="K21" s="15"/>
      <c r="L21" s="47"/>
      <c r="M21" s="19"/>
      <c r="N21" s="4"/>
      <c r="R21" s="5" t="str">
        <f t="shared" si="2"/>
        <v>kg</v>
      </c>
      <c r="S21" s="5">
        <f t="shared" si="0"/>
        <v>0.05</v>
      </c>
      <c r="X21" s="15"/>
      <c r="Y21" s="15"/>
    </row>
    <row r="22" spans="1:25" ht="19.5" customHeight="1" x14ac:dyDescent="0.25">
      <c r="A22" s="19"/>
      <c r="B22" s="12" t="s">
        <v>12</v>
      </c>
      <c r="C22" s="22"/>
      <c r="D22" s="13">
        <v>0.05</v>
      </c>
      <c r="E22" s="19"/>
      <c r="F22" s="14"/>
      <c r="G22" s="15"/>
      <c r="H22" s="16" t="s">
        <v>15</v>
      </c>
      <c r="I22" s="17" t="s">
        <v>10</v>
      </c>
      <c r="J22" s="18">
        <f t="shared" si="1"/>
        <v>0.05</v>
      </c>
      <c r="K22" s="15"/>
      <c r="L22" s="47"/>
      <c r="M22" s="19"/>
      <c r="N22" s="4"/>
      <c r="R22" s="5" t="str">
        <f t="shared" si="2"/>
        <v>kg</v>
      </c>
      <c r="S22" s="5">
        <f t="shared" si="0"/>
        <v>0.05</v>
      </c>
      <c r="X22" s="15"/>
      <c r="Y22" s="15"/>
    </row>
    <row r="23" spans="1:25" ht="19.5" customHeight="1" x14ac:dyDescent="0.25">
      <c r="A23" s="19"/>
      <c r="B23" s="12" t="s">
        <v>12</v>
      </c>
      <c r="C23" s="22"/>
      <c r="D23" s="13">
        <v>0.02</v>
      </c>
      <c r="E23" s="19"/>
      <c r="F23" s="14"/>
      <c r="G23" s="15"/>
      <c r="H23" s="16" t="s">
        <v>16</v>
      </c>
      <c r="I23" s="17" t="s">
        <v>10</v>
      </c>
      <c r="J23" s="18">
        <f>IF(AND($I$5&gt;0,$R$40&gt;0),"-----",IF(D23&lt;&gt;"",D23*$J$41,""))</f>
        <v>0.02</v>
      </c>
      <c r="K23" s="15"/>
      <c r="L23" s="47"/>
      <c r="M23" s="19"/>
      <c r="N23" s="4"/>
      <c r="R23" s="5" t="str">
        <f t="shared" si="2"/>
        <v>kg</v>
      </c>
      <c r="S23" s="5">
        <f t="shared" si="0"/>
        <v>0.02</v>
      </c>
      <c r="X23" s="15"/>
      <c r="Y23" s="15"/>
    </row>
    <row r="24" spans="1:25" ht="19.5" customHeight="1" x14ac:dyDescent="0.25">
      <c r="A24" s="19"/>
      <c r="B24" s="12" t="s">
        <v>12</v>
      </c>
      <c r="C24" s="22"/>
      <c r="D24" s="13">
        <v>2.5000000000000001E-2</v>
      </c>
      <c r="E24" s="19"/>
      <c r="F24" s="14"/>
      <c r="G24" s="15"/>
      <c r="H24" s="16" t="s">
        <v>17</v>
      </c>
      <c r="I24" s="17" t="s">
        <v>10</v>
      </c>
      <c r="J24" s="18">
        <f>IF(AND($I$5&gt;0,$R$40&gt;0),"-----",IF(D24&lt;&gt;"",D24*$J$41,""))</f>
        <v>2.5000000000000001E-2</v>
      </c>
      <c r="K24" s="15"/>
      <c r="L24" s="47"/>
      <c r="M24" s="19"/>
      <c r="N24" s="4"/>
      <c r="R24" s="5" t="str">
        <f t="shared" si="2"/>
        <v>kg</v>
      </c>
      <c r="S24" s="5">
        <f t="shared" si="0"/>
        <v>2.5000000000000001E-2</v>
      </c>
      <c r="X24" s="15"/>
      <c r="Y24" s="15"/>
    </row>
    <row r="25" spans="1:25" ht="19.5" customHeight="1" x14ac:dyDescent="0.25">
      <c r="A25" s="19"/>
      <c r="B25" s="12" t="s">
        <v>12</v>
      </c>
      <c r="C25" s="22"/>
      <c r="D25" s="13">
        <v>0.32</v>
      </c>
      <c r="E25" s="19"/>
      <c r="F25" s="14"/>
      <c r="G25" s="15"/>
      <c r="H25" s="16" t="s">
        <v>18</v>
      </c>
      <c r="I25" s="17" t="s">
        <v>10</v>
      </c>
      <c r="J25" s="18">
        <f>IF(AND($I$5&gt;0,$R$40&gt;0),"-----",IF(D25&lt;&gt;"",D25*$J$41,""))</f>
        <v>0.32</v>
      </c>
      <c r="K25" s="15"/>
      <c r="L25" s="47"/>
      <c r="M25" s="19"/>
      <c r="N25" s="4"/>
      <c r="R25" s="5" t="str">
        <f t="shared" si="2"/>
        <v>kg</v>
      </c>
      <c r="S25" s="5">
        <f t="shared" si="0"/>
        <v>0.32</v>
      </c>
      <c r="X25" s="15"/>
      <c r="Y25" s="15"/>
    </row>
    <row r="26" spans="1:25" ht="19.5" customHeight="1" x14ac:dyDescent="0.25">
      <c r="A26" s="19"/>
      <c r="B26" s="12" t="s">
        <v>23</v>
      </c>
      <c r="C26" s="22"/>
      <c r="D26" s="13">
        <v>0.7</v>
      </c>
      <c r="E26" s="19"/>
      <c r="F26" s="14"/>
      <c r="G26" s="15"/>
      <c r="H26" s="16" t="s">
        <v>19</v>
      </c>
      <c r="I26" s="17" t="s">
        <v>10</v>
      </c>
      <c r="J26" s="18">
        <f t="shared" ref="J26:J30" si="3">IF(AND($I$5&gt;0,$R$40&gt;0),"-----",IF(D26&lt;&gt;"",D26*$J$41,""))</f>
        <v>0.7</v>
      </c>
      <c r="K26" s="15"/>
      <c r="L26" s="47"/>
      <c r="M26" s="19"/>
      <c r="N26" s="4"/>
      <c r="R26" s="5" t="str">
        <f t="shared" si="2"/>
        <v>kg</v>
      </c>
      <c r="S26" s="5">
        <f t="shared" si="0"/>
        <v>0.7</v>
      </c>
      <c r="X26" s="15"/>
      <c r="Y26" s="15"/>
    </row>
    <row r="27" spans="1:25" ht="19.5" customHeight="1" x14ac:dyDescent="0.25">
      <c r="A27" s="19"/>
      <c r="B27" s="12" t="s">
        <v>23</v>
      </c>
      <c r="C27" s="22"/>
      <c r="D27" s="13">
        <v>1.4999999999999999E-2</v>
      </c>
      <c r="E27" s="19"/>
      <c r="F27" s="14"/>
      <c r="G27" s="15"/>
      <c r="H27" s="16" t="s">
        <v>20</v>
      </c>
      <c r="I27" s="17" t="s">
        <v>10</v>
      </c>
      <c r="J27" s="18">
        <f t="shared" si="3"/>
        <v>1.4999999999999999E-2</v>
      </c>
      <c r="K27" s="15"/>
      <c r="L27" s="47"/>
      <c r="M27" s="19"/>
      <c r="N27" s="4"/>
      <c r="R27" s="5" t="str">
        <f t="shared" si="2"/>
        <v>kg</v>
      </c>
      <c r="S27" s="5">
        <f t="shared" si="0"/>
        <v>1.4999999999999999E-2</v>
      </c>
      <c r="X27" s="15"/>
      <c r="Y27" s="15"/>
    </row>
    <row r="28" spans="1:25" ht="19.5" customHeight="1" x14ac:dyDescent="0.25">
      <c r="A28" s="19"/>
      <c r="B28" s="12" t="s">
        <v>23</v>
      </c>
      <c r="C28" s="22"/>
      <c r="D28" s="13">
        <v>0.01</v>
      </c>
      <c r="E28" s="19"/>
      <c r="F28" s="14"/>
      <c r="G28" s="15"/>
      <c r="H28" s="16" t="s">
        <v>25</v>
      </c>
      <c r="I28" s="17" t="s">
        <v>10</v>
      </c>
      <c r="J28" s="18">
        <f t="shared" si="3"/>
        <v>0.01</v>
      </c>
      <c r="K28" s="15"/>
      <c r="L28" s="47"/>
      <c r="M28" s="19"/>
      <c r="N28" s="4"/>
      <c r="R28" s="5" t="str">
        <f t="shared" si="2"/>
        <v>kg</v>
      </c>
      <c r="S28" s="5">
        <f t="shared" si="0"/>
        <v>0.01</v>
      </c>
      <c r="X28" s="15"/>
      <c r="Y28" s="15"/>
    </row>
    <row r="29" spans="1:25" ht="19.5" customHeight="1" x14ac:dyDescent="0.25">
      <c r="A29" s="19"/>
      <c r="B29" s="12" t="s">
        <v>23</v>
      </c>
      <c r="C29" s="22"/>
      <c r="D29" s="13">
        <v>1.4999999999999999E-2</v>
      </c>
      <c r="E29" s="19"/>
      <c r="F29" s="14"/>
      <c r="G29" s="15"/>
      <c r="H29" s="16" t="s">
        <v>21</v>
      </c>
      <c r="I29" s="17" t="s">
        <v>10</v>
      </c>
      <c r="J29" s="18">
        <f t="shared" si="3"/>
        <v>1.4999999999999999E-2</v>
      </c>
      <c r="K29" s="15"/>
      <c r="L29" s="47"/>
      <c r="M29" s="19"/>
      <c r="N29" s="4"/>
      <c r="R29" s="5" t="str">
        <f t="shared" si="2"/>
        <v>kg</v>
      </c>
      <c r="S29" s="5">
        <f t="shared" si="0"/>
        <v>1.4999999999999999E-2</v>
      </c>
      <c r="X29" s="15"/>
      <c r="Y29" s="15"/>
    </row>
    <row r="30" spans="1:25" ht="19.5" customHeight="1" x14ac:dyDescent="0.25">
      <c r="A30" s="19"/>
      <c r="B30" s="12" t="s">
        <v>23</v>
      </c>
      <c r="C30" s="22"/>
      <c r="D30" s="13">
        <v>1.4999999999999999E-2</v>
      </c>
      <c r="E30" s="19"/>
      <c r="F30" s="14"/>
      <c r="G30" s="15"/>
      <c r="H30" s="16" t="s">
        <v>22</v>
      </c>
      <c r="I30" s="17" t="s">
        <v>10</v>
      </c>
      <c r="J30" s="18">
        <f t="shared" si="3"/>
        <v>1.4999999999999999E-2</v>
      </c>
      <c r="K30" s="15"/>
      <c r="L30" s="47"/>
      <c r="M30" s="19"/>
      <c r="N30" s="4"/>
      <c r="R30" s="5" t="str">
        <f t="shared" si="2"/>
        <v>kg</v>
      </c>
      <c r="S30" s="5">
        <f t="shared" si="0"/>
        <v>1.4999999999999999E-2</v>
      </c>
      <c r="X30" s="15"/>
      <c r="Y30" s="15"/>
    </row>
    <row r="31" spans="1:25" ht="19.5" customHeight="1" x14ac:dyDescent="0.25">
      <c r="A31" s="19"/>
      <c r="B31" s="20" t="s">
        <v>23</v>
      </c>
      <c r="C31" s="22"/>
      <c r="D31" s="13">
        <v>0.21</v>
      </c>
      <c r="E31" s="19"/>
      <c r="F31" s="14"/>
      <c r="G31" s="15"/>
      <c r="H31" s="16" t="s">
        <v>28</v>
      </c>
      <c r="I31" s="17" t="s">
        <v>10</v>
      </c>
      <c r="J31" s="18">
        <f t="shared" ref="J31:J37" si="4">IF(AND($I$5&gt;0,$R$40&gt;0),"-----",IF(D31&lt;&gt;"",D31*$J$41,""))</f>
        <v>0.21</v>
      </c>
      <c r="K31" s="15"/>
      <c r="L31" s="47"/>
      <c r="M31" s="19"/>
      <c r="N31" s="4"/>
      <c r="R31" s="5" t="str">
        <f t="shared" si="2"/>
        <v>kg</v>
      </c>
      <c r="S31" s="5">
        <f t="shared" si="0"/>
        <v>0.21</v>
      </c>
      <c r="X31" s="15"/>
      <c r="Y31" s="15"/>
    </row>
    <row r="32" spans="1:25" ht="19.5" customHeight="1" x14ac:dyDescent="0.25">
      <c r="A32" s="19"/>
      <c r="B32" s="20"/>
      <c r="C32" s="22"/>
      <c r="D32" s="13"/>
      <c r="E32" s="19"/>
      <c r="F32" s="14"/>
      <c r="G32" s="15"/>
      <c r="H32" s="16"/>
      <c r="I32" s="17"/>
      <c r="J32" s="18" t="str">
        <f t="shared" si="4"/>
        <v/>
      </c>
      <c r="K32" s="15"/>
      <c r="L32" s="47"/>
      <c r="M32" s="19"/>
      <c r="N32" s="4"/>
      <c r="R32" s="5" t="str">
        <f t="shared" si="2"/>
        <v/>
      </c>
      <c r="S32" s="5">
        <f t="shared" si="0"/>
        <v>0</v>
      </c>
      <c r="X32" s="15"/>
      <c r="Y32" s="15"/>
    </row>
    <row r="33" spans="1:25" ht="19.5" customHeight="1" x14ac:dyDescent="0.25">
      <c r="A33" s="19"/>
      <c r="B33" s="20"/>
      <c r="C33" s="22"/>
      <c r="D33" s="13"/>
      <c r="E33" s="19"/>
      <c r="F33" s="14"/>
      <c r="G33" s="15"/>
      <c r="H33" s="16"/>
      <c r="I33" s="17"/>
      <c r="J33" s="18" t="str">
        <f t="shared" si="4"/>
        <v/>
      </c>
      <c r="K33" s="15"/>
      <c r="L33" s="47"/>
      <c r="M33" s="19"/>
      <c r="N33" s="4"/>
      <c r="R33" s="5" t="str">
        <f t="shared" si="2"/>
        <v/>
      </c>
      <c r="S33" s="5">
        <f t="shared" si="0"/>
        <v>0</v>
      </c>
      <c r="X33" s="15"/>
      <c r="Y33" s="15"/>
    </row>
    <row r="34" spans="1:25" ht="19.5" customHeight="1" x14ac:dyDescent="0.25">
      <c r="A34" s="19"/>
      <c r="B34" s="20"/>
      <c r="C34" s="22"/>
      <c r="D34" s="13"/>
      <c r="E34" s="19"/>
      <c r="F34" s="14"/>
      <c r="G34" s="15"/>
      <c r="H34" s="16"/>
      <c r="I34" s="17"/>
      <c r="J34" s="18" t="str">
        <f t="shared" si="4"/>
        <v/>
      </c>
      <c r="K34" s="15"/>
      <c r="L34" s="47"/>
      <c r="M34" s="19"/>
      <c r="N34" s="4"/>
      <c r="R34" s="5" t="str">
        <f t="shared" si="2"/>
        <v/>
      </c>
      <c r="S34" s="5">
        <f t="shared" si="0"/>
        <v>0</v>
      </c>
      <c r="X34" s="15"/>
      <c r="Y34" s="15"/>
    </row>
    <row r="35" spans="1:25" ht="19.5" customHeight="1" x14ac:dyDescent="0.25">
      <c r="A35" s="19"/>
      <c r="B35" s="20"/>
      <c r="C35" s="22"/>
      <c r="D35" s="13"/>
      <c r="E35" s="19"/>
      <c r="F35" s="14"/>
      <c r="G35" s="15"/>
      <c r="H35" s="16"/>
      <c r="I35" s="17"/>
      <c r="J35" s="18" t="str">
        <f t="shared" si="4"/>
        <v/>
      </c>
      <c r="K35" s="15"/>
      <c r="L35" s="47"/>
      <c r="M35" s="19"/>
      <c r="N35" s="4"/>
      <c r="R35" s="5" t="str">
        <f t="shared" si="2"/>
        <v/>
      </c>
      <c r="S35" s="5">
        <f t="shared" si="0"/>
        <v>0</v>
      </c>
      <c r="X35" s="15"/>
      <c r="Y35" s="15"/>
    </row>
    <row r="36" spans="1:25" ht="19.5" customHeight="1" x14ac:dyDescent="0.25">
      <c r="A36" s="19"/>
      <c r="B36" s="20"/>
      <c r="C36" s="22"/>
      <c r="D36" s="13"/>
      <c r="E36" s="19"/>
      <c r="F36" s="14"/>
      <c r="G36" s="15"/>
      <c r="H36" s="16"/>
      <c r="I36" s="17"/>
      <c r="J36" s="18" t="str">
        <f t="shared" si="4"/>
        <v/>
      </c>
      <c r="K36" s="15"/>
      <c r="L36" s="47"/>
      <c r="M36" s="19"/>
      <c r="N36" s="4"/>
      <c r="R36" s="5" t="str">
        <f t="shared" si="2"/>
        <v/>
      </c>
      <c r="S36" s="5">
        <f t="shared" si="0"/>
        <v>0</v>
      </c>
      <c r="X36" s="15"/>
      <c r="Y36" s="15"/>
    </row>
    <row r="37" spans="1:25" ht="19.5" customHeight="1" x14ac:dyDescent="0.25">
      <c r="A37" s="19"/>
      <c r="B37" s="20"/>
      <c r="C37" s="22"/>
      <c r="D37" s="13"/>
      <c r="E37" s="19"/>
      <c r="F37" s="14"/>
      <c r="G37" s="15"/>
      <c r="H37" s="16"/>
      <c r="I37" s="17"/>
      <c r="J37" s="18" t="str">
        <f t="shared" si="4"/>
        <v/>
      </c>
      <c r="K37" s="15"/>
      <c r="L37" s="48"/>
      <c r="M37" s="19"/>
      <c r="N37" s="4"/>
      <c r="R37" s="5" t="str">
        <f t="shared" si="2"/>
        <v/>
      </c>
      <c r="S37" s="5">
        <f t="shared" si="0"/>
        <v>0</v>
      </c>
      <c r="X37" s="15"/>
      <c r="Y37" s="15"/>
    </row>
    <row r="38" spans="1:25" ht="3.75" customHeight="1" x14ac:dyDescent="0.25">
      <c r="A38" s="37"/>
      <c r="B38" s="37"/>
      <c r="C38" s="22"/>
      <c r="D38" s="38"/>
      <c r="E38" s="22"/>
      <c r="F38" s="21"/>
      <c r="G38" s="22"/>
      <c r="H38" s="22"/>
      <c r="I38" s="22"/>
      <c r="J38" s="22"/>
      <c r="K38" s="22"/>
      <c r="L38" s="19"/>
      <c r="M38" s="19"/>
      <c r="N38" s="4"/>
      <c r="Q38" s="5" t="str">
        <f t="shared" ref="Q38:Y38" si="5">IF(S38&lt;&gt;"","X","")</f>
        <v/>
      </c>
      <c r="R38" s="5" t="str">
        <f t="shared" si="5"/>
        <v/>
      </c>
      <c r="S38" s="5" t="str">
        <f t="shared" si="5"/>
        <v/>
      </c>
      <c r="T38" s="5" t="str">
        <f t="shared" si="5"/>
        <v/>
      </c>
      <c r="U38" s="5" t="str">
        <f t="shared" si="5"/>
        <v/>
      </c>
      <c r="V38" s="5" t="str">
        <f t="shared" si="5"/>
        <v/>
      </c>
      <c r="W38" s="5" t="str">
        <f t="shared" si="5"/>
        <v/>
      </c>
      <c r="X38" s="37" t="str">
        <f t="shared" si="5"/>
        <v/>
      </c>
      <c r="Y38" s="37" t="str">
        <f t="shared" si="5"/>
        <v/>
      </c>
    </row>
    <row r="39" spans="1:25" ht="3.75" customHeight="1" thickBot="1" x14ac:dyDescent="0.3">
      <c r="A39" s="5"/>
      <c r="B39" s="5"/>
      <c r="C39" s="22"/>
      <c r="D39" s="24"/>
      <c r="E39" s="5"/>
      <c r="F39" s="4"/>
      <c r="G39" s="5"/>
      <c r="H39" s="23"/>
      <c r="I39" s="24"/>
      <c r="J39" s="25"/>
      <c r="K39" s="5"/>
      <c r="L39" s="6"/>
      <c r="M39" s="6"/>
      <c r="N39" s="4"/>
      <c r="X39" s="5"/>
      <c r="Y39" s="5"/>
    </row>
    <row r="40" spans="1:25" ht="21" customHeight="1" thickBot="1" x14ac:dyDescent="0.3">
      <c r="A40" s="39"/>
      <c r="B40" s="39"/>
      <c r="C40" s="22"/>
      <c r="D40" s="40">
        <f>S40</f>
        <v>1.8299999999999996</v>
      </c>
      <c r="E40" s="5"/>
      <c r="F40" s="4"/>
      <c r="G40" s="5"/>
      <c r="H40" s="26">
        <f ca="1">NOW()</f>
        <v>42673.611004745369</v>
      </c>
      <c r="I40" s="27"/>
      <c r="J40" s="28">
        <f>IF($I$5&lt;&gt;"",$I$5*I3,I3*D40)</f>
        <v>1.8299999999999996</v>
      </c>
      <c r="K40" s="5"/>
      <c r="L40" s="6"/>
      <c r="M40" s="6"/>
      <c r="N40" s="4"/>
      <c r="R40" s="5">
        <f>COUNTIF(R14:R37,"=St.")</f>
        <v>0</v>
      </c>
      <c r="S40" s="5">
        <f>SUM(S13:S39)</f>
        <v>1.8299999999999996</v>
      </c>
      <c r="X40" s="5"/>
      <c r="Y40" s="5"/>
    </row>
    <row r="41" spans="1:25" ht="4.5" hidden="1" customHeight="1" x14ac:dyDescent="0.25">
      <c r="A41" s="39"/>
      <c r="B41" s="39"/>
      <c r="C41" s="22"/>
      <c r="D41" s="30"/>
      <c r="E41" s="6"/>
      <c r="F41" s="8"/>
      <c r="G41" s="5"/>
      <c r="H41" s="29"/>
      <c r="I41" s="30"/>
      <c r="J41" s="31">
        <f>IF($I$5&lt;&gt;"",I3*$I$5/$D$40,I3)</f>
        <v>1</v>
      </c>
      <c r="K41" s="5"/>
      <c r="L41" s="6"/>
      <c r="M41" s="6"/>
      <c r="N41" s="4"/>
      <c r="X41" s="5"/>
      <c r="Y41" s="5"/>
    </row>
    <row r="42" spans="1:25" ht="4.5" customHeight="1" x14ac:dyDescent="0.25">
      <c r="A42" s="39"/>
      <c r="B42" s="39"/>
      <c r="C42" s="22"/>
      <c r="D42" s="30"/>
      <c r="E42" s="6"/>
      <c r="F42" s="8"/>
      <c r="G42" s="5"/>
      <c r="H42" s="32"/>
      <c r="I42" s="30"/>
      <c r="J42" s="33"/>
      <c r="K42" s="5"/>
      <c r="L42" s="6"/>
      <c r="M42" s="6"/>
      <c r="N42" s="4"/>
      <c r="X42" s="5"/>
      <c r="Y42" s="5"/>
    </row>
    <row r="43" spans="1:25" ht="4.5" customHeight="1" x14ac:dyDescent="0.25">
      <c r="A43" s="6"/>
      <c r="B43" s="6"/>
      <c r="C43" s="22"/>
      <c r="D43" s="5"/>
      <c r="E43" s="6"/>
      <c r="F43" s="8"/>
      <c r="G43" s="4"/>
      <c r="H43" s="4"/>
      <c r="I43" s="4"/>
      <c r="J43" s="4"/>
      <c r="K43" s="4"/>
      <c r="L43" s="4"/>
      <c r="M43" s="4"/>
      <c r="N43" s="4"/>
      <c r="X43" s="5"/>
      <c r="Y43" s="5"/>
    </row>
    <row r="44" spans="1:25" ht="15.75" x14ac:dyDescent="0.25">
      <c r="A44" s="34"/>
      <c r="B44" s="34"/>
      <c r="C44" s="22"/>
      <c r="D44" s="35"/>
      <c r="E44" s="34"/>
      <c r="F44" s="34"/>
      <c r="G44" s="34"/>
      <c r="H44" s="34"/>
      <c r="I44" s="35"/>
      <c r="J44" s="5"/>
      <c r="K44" s="34"/>
      <c r="L44" s="34"/>
      <c r="M44" s="34"/>
      <c r="N44" s="5"/>
    </row>
    <row r="45" spans="1:25" ht="22.5" customHeight="1" x14ac:dyDescent="0.25">
      <c r="A45" s="5"/>
      <c r="B45" s="36" t="s">
        <v>5</v>
      </c>
      <c r="C45" s="5"/>
      <c r="D45" s="5"/>
      <c r="E45" s="5"/>
      <c r="F45" s="5"/>
      <c r="G45" s="5"/>
      <c r="H45" s="5"/>
      <c r="I45" s="5"/>
      <c r="J45" s="5"/>
      <c r="K45" s="5"/>
      <c r="L45" s="5"/>
      <c r="M45" s="5"/>
      <c r="N45" s="5"/>
    </row>
    <row r="46" spans="1:25" ht="6" customHeight="1" x14ac:dyDescent="0.25">
      <c r="A46" s="5"/>
      <c r="B46" s="5"/>
      <c r="C46" s="5"/>
      <c r="D46" s="5"/>
      <c r="E46" s="5"/>
      <c r="F46" s="5"/>
      <c r="G46" s="5"/>
      <c r="H46" s="5"/>
      <c r="I46" s="5"/>
      <c r="J46" s="5"/>
      <c r="K46" s="5"/>
      <c r="L46" s="5"/>
      <c r="M46" s="5"/>
      <c r="N46" s="5"/>
    </row>
    <row r="47" spans="1:25" ht="161.25" customHeight="1" x14ac:dyDescent="0.25">
      <c r="A47" s="5"/>
      <c r="B47" s="49" t="s">
        <v>6</v>
      </c>
      <c r="C47" s="50"/>
      <c r="D47" s="50"/>
      <c r="E47" s="50"/>
      <c r="F47" s="50"/>
      <c r="G47" s="50"/>
      <c r="H47" s="50"/>
      <c r="I47" s="50"/>
      <c r="J47" s="50"/>
      <c r="K47" s="50"/>
      <c r="L47" s="50"/>
      <c r="M47" s="51"/>
      <c r="N47" s="5"/>
    </row>
    <row r="48" spans="1:25" x14ac:dyDescent="0.25">
      <c r="A48" s="5"/>
      <c r="B48" s="5"/>
      <c r="C48" s="22"/>
      <c r="D48" s="5"/>
      <c r="E48" s="5"/>
      <c r="F48" s="5"/>
      <c r="G48" s="5"/>
      <c r="H48" s="5"/>
      <c r="I48" s="5"/>
      <c r="J48" s="5"/>
      <c r="K48" s="5"/>
      <c r="L48" s="5"/>
      <c r="M48" s="5"/>
      <c r="N48" s="5"/>
    </row>
    <row r="49" spans="1:14" ht="18.75" x14ac:dyDescent="0.3">
      <c r="A49" s="5"/>
      <c r="B49" s="52"/>
      <c r="C49" s="52"/>
      <c r="D49" s="52"/>
      <c r="E49" s="52"/>
      <c r="F49" s="52"/>
      <c r="G49" s="52"/>
      <c r="H49" s="52"/>
      <c r="I49" s="52"/>
      <c r="J49" s="52"/>
      <c r="K49" s="52"/>
      <c r="L49" s="52"/>
      <c r="M49" s="52"/>
      <c r="N49" s="5"/>
    </row>
    <row r="50" spans="1:14" x14ac:dyDescent="0.25">
      <c r="A50" s="5"/>
      <c r="B50" s="5"/>
      <c r="C50" s="22"/>
      <c r="D50" s="5"/>
      <c r="E50" s="5"/>
      <c r="F50" s="5"/>
      <c r="G50" s="5"/>
      <c r="H50" s="5"/>
      <c r="I50" s="5"/>
      <c r="J50" s="5"/>
      <c r="K50" s="5"/>
      <c r="L50" s="5"/>
      <c r="M50" s="5"/>
      <c r="N50" s="5"/>
    </row>
  </sheetData>
  <sheetProtection algorithmName="SHA-512" hashValue="WBeILJ2vQTx5drMUERT+b+GKCo55gzm+qnyEpErKEL8wUtU4j8W1bWdCaLWNAJXhb7K1/ht8hKRXj224NxzCQg==" saltValue="cITJwULpigKL4rXcI5oHQQ==" spinCount="100000" sheet="1" objects="1" scenarios="1"/>
  <mergeCells count="11">
    <mergeCell ref="L14:L37"/>
    <mergeCell ref="B47:M47"/>
    <mergeCell ref="B49:M49"/>
    <mergeCell ref="B3:H5"/>
    <mergeCell ref="I3:K3"/>
    <mergeCell ref="I5:K5"/>
    <mergeCell ref="H9:H11"/>
    <mergeCell ref="J9:L9"/>
    <mergeCell ref="B11:B12"/>
    <mergeCell ref="D11:D12"/>
    <mergeCell ref="J11:L11"/>
  </mergeCells>
  <conditionalFormatting sqref="J31:J37">
    <cfRule type="expression" dxfId="68" priority="69" stopIfTrue="1">
      <formula>OR($B31="u",$B31="o2")</formula>
    </cfRule>
    <cfRule type="expression" dxfId="67" priority="70" stopIfTrue="1">
      <formula>$B31="u2"</formula>
    </cfRule>
  </conditionalFormatting>
  <conditionalFormatting sqref="H31:H37">
    <cfRule type="expression" dxfId="66" priority="64">
      <formula>EM="X"</formula>
    </cfRule>
    <cfRule type="expression" dxfId="65" priority="65">
      <formula>AND(EM="X",$B31="u2")</formula>
    </cfRule>
    <cfRule type="expression" dxfId="64" priority="66">
      <formula>AND(EM&lt;&gt;"X",$B31="u2")</formula>
    </cfRule>
    <cfRule type="expression" dxfId="63" priority="67">
      <formula>AND(EM="X",OR($B31="u",$B31="o2"))</formula>
    </cfRule>
    <cfRule type="expression" dxfId="62" priority="68">
      <formula>AND(EM&lt;&gt;"X",OR($B31="u",$B31="o2"))</formula>
    </cfRule>
  </conditionalFormatting>
  <conditionalFormatting sqref="D31:D37 B31:B37 I31:I37">
    <cfRule type="expression" dxfId="61" priority="63">
      <formula>EM="X"</formula>
    </cfRule>
  </conditionalFormatting>
  <conditionalFormatting sqref="L14:L37">
    <cfRule type="expression" dxfId="60" priority="62">
      <formula>EM="X"</formula>
    </cfRule>
  </conditionalFormatting>
  <conditionalFormatting sqref="J11:L11 J9:L9">
    <cfRule type="expression" dxfId="59" priority="61">
      <formula>EM="X"</formula>
    </cfRule>
  </conditionalFormatting>
  <conditionalFormatting sqref="J14:J17 J23:J25">
    <cfRule type="expression" dxfId="58" priority="58" stopIfTrue="1">
      <formula>OR($B14="u",$B14="o2")</formula>
    </cfRule>
    <cfRule type="expression" dxfId="57" priority="59" stopIfTrue="1">
      <formula>$B14="u2"</formula>
    </cfRule>
  </conditionalFormatting>
  <conditionalFormatting sqref="H14:H17 H23:H25">
    <cfRule type="expression" dxfId="56" priority="53">
      <formula>EM="X"</formula>
    </cfRule>
    <cfRule type="expression" dxfId="55" priority="54">
      <formula>AND(EM="X",$B14="u2")</formula>
    </cfRule>
    <cfRule type="expression" dxfId="54" priority="55">
      <formula>AND(EM&lt;&gt;"X",$B14="u2")</formula>
    </cfRule>
    <cfRule type="expression" dxfId="53" priority="56">
      <formula>AND(EM="X",OR($B14="u",$B14="o2"))</formula>
    </cfRule>
    <cfRule type="expression" dxfId="52" priority="57">
      <formula>AND(EM&lt;&gt;"X",OR($B14="u",$B14="o2"))</formula>
    </cfRule>
  </conditionalFormatting>
  <conditionalFormatting sqref="D14:D17 I14:I17 D23:D25 I23:I25 B23:B25">
    <cfRule type="expression" dxfId="51" priority="52">
      <formula>EM="X"</formula>
    </cfRule>
  </conditionalFormatting>
  <conditionalFormatting sqref="B14:B17">
    <cfRule type="expression" dxfId="50" priority="51">
      <formula>EM="X"</formula>
    </cfRule>
  </conditionalFormatting>
  <conditionalFormatting sqref="J18:J22">
    <cfRule type="expression" dxfId="49" priority="49" stopIfTrue="1">
      <formula>OR($B18="u",$B18="o2")</formula>
    </cfRule>
    <cfRule type="expression" dxfId="48" priority="50" stopIfTrue="1">
      <formula>$B18="u2"</formula>
    </cfRule>
  </conditionalFormatting>
  <conditionalFormatting sqref="H18:H22">
    <cfRule type="expression" dxfId="47" priority="44">
      <formula>EM="X"</formula>
    </cfRule>
    <cfRule type="expression" dxfId="46" priority="45">
      <formula>AND(EM="X",$B18="u2")</formula>
    </cfRule>
    <cfRule type="expression" dxfId="45" priority="46">
      <formula>AND(EM&lt;&gt;"X",$B18="u2")</formula>
    </cfRule>
    <cfRule type="expression" dxfId="44" priority="47">
      <formula>AND(EM="X",OR($B18="u",$B18="o2"))</formula>
    </cfRule>
    <cfRule type="expression" dxfId="43" priority="48">
      <formula>AND(EM&lt;&gt;"X",OR($B18="u",$B18="o2"))</formula>
    </cfRule>
  </conditionalFormatting>
  <conditionalFormatting sqref="D18:D22 I18:I22">
    <cfRule type="expression" dxfId="42" priority="43">
      <formula>EM="X"</formula>
    </cfRule>
  </conditionalFormatting>
  <conditionalFormatting sqref="B18:B22">
    <cfRule type="expression" dxfId="41" priority="42">
      <formula>EM="X"</formula>
    </cfRule>
  </conditionalFormatting>
  <conditionalFormatting sqref="J26">
    <cfRule type="expression" dxfId="40" priority="40" stopIfTrue="1">
      <formula>OR($B26="u",$B26="o2")</formula>
    </cfRule>
    <cfRule type="expression" dxfId="39" priority="41" stopIfTrue="1">
      <formula>$B26="u2"</formula>
    </cfRule>
  </conditionalFormatting>
  <conditionalFormatting sqref="H26">
    <cfRule type="expression" dxfId="38" priority="35">
      <formula>EM="X"</formula>
    </cfRule>
    <cfRule type="expression" dxfId="37" priority="36">
      <formula>AND(EM="X",$B26="u2")</formula>
    </cfRule>
    <cfRule type="expression" dxfId="36" priority="37">
      <formula>AND(EM&lt;&gt;"X",$B26="u2")</formula>
    </cfRule>
    <cfRule type="expression" dxfId="35" priority="38">
      <formula>AND(EM="X",OR($B26="u",$B26="o2"))</formula>
    </cfRule>
    <cfRule type="expression" dxfId="34" priority="39">
      <formula>AND(EM&lt;&gt;"X",OR($B26="u",$B26="o2"))</formula>
    </cfRule>
  </conditionalFormatting>
  <conditionalFormatting sqref="I26 D26">
    <cfRule type="expression" dxfId="33" priority="34">
      <formula>EM="X"</formula>
    </cfRule>
  </conditionalFormatting>
  <conditionalFormatting sqref="B26">
    <cfRule type="expression" dxfId="32" priority="33">
      <formula>EM="X"</formula>
    </cfRule>
  </conditionalFormatting>
  <conditionalFormatting sqref="J27">
    <cfRule type="expression" dxfId="31" priority="31" stopIfTrue="1">
      <formula>OR($B27="u",$B27="o2")</formula>
    </cfRule>
    <cfRule type="expression" dxfId="30" priority="32" stopIfTrue="1">
      <formula>$B27="u2"</formula>
    </cfRule>
  </conditionalFormatting>
  <conditionalFormatting sqref="H27">
    <cfRule type="expression" dxfId="29" priority="26">
      <formula>EM="X"</formula>
    </cfRule>
    <cfRule type="expression" dxfId="28" priority="27">
      <formula>AND(EM="X",$B27="u2")</formula>
    </cfRule>
    <cfRule type="expression" dxfId="27" priority="28">
      <formula>AND(EM&lt;&gt;"X",$B27="u2")</formula>
    </cfRule>
    <cfRule type="expression" dxfId="26" priority="29">
      <formula>AND(EM="X",OR($B27="u",$B27="o2"))</formula>
    </cfRule>
    <cfRule type="expression" dxfId="25" priority="30">
      <formula>AND(EM&lt;&gt;"X",OR($B27="u",$B27="o2"))</formula>
    </cfRule>
  </conditionalFormatting>
  <conditionalFormatting sqref="B27 I27 D27">
    <cfRule type="expression" dxfId="24" priority="25">
      <formula>EM="X"</formula>
    </cfRule>
  </conditionalFormatting>
  <conditionalFormatting sqref="J28">
    <cfRule type="expression" dxfId="23" priority="23" stopIfTrue="1">
      <formula>OR($B28="u",$B28="o2")</formula>
    </cfRule>
    <cfRule type="expression" dxfId="22" priority="24" stopIfTrue="1">
      <formula>$B28="u2"</formula>
    </cfRule>
  </conditionalFormatting>
  <conditionalFormatting sqref="H28">
    <cfRule type="expression" dxfId="21" priority="18">
      <formula>EM="X"</formula>
    </cfRule>
    <cfRule type="expression" dxfId="20" priority="19">
      <formula>AND(EM="X",$B28="u2")</formula>
    </cfRule>
    <cfRule type="expression" dxfId="19" priority="20">
      <formula>AND(EM&lt;&gt;"X",$B28="u2")</formula>
    </cfRule>
    <cfRule type="expression" dxfId="18" priority="21">
      <formula>AND(EM="X",OR($B28="u",$B28="o2"))</formula>
    </cfRule>
    <cfRule type="expression" dxfId="17" priority="22">
      <formula>AND(EM&lt;&gt;"X",OR($B28="u",$B28="o2"))</formula>
    </cfRule>
  </conditionalFormatting>
  <conditionalFormatting sqref="B28 I28 D28">
    <cfRule type="expression" dxfId="16" priority="17">
      <formula>EM="X"</formula>
    </cfRule>
  </conditionalFormatting>
  <conditionalFormatting sqref="J29">
    <cfRule type="expression" dxfId="15" priority="15" stopIfTrue="1">
      <formula>OR($B29="u",$B29="o2")</formula>
    </cfRule>
    <cfRule type="expression" dxfId="14" priority="16" stopIfTrue="1">
      <formula>$B29="u2"</formula>
    </cfRule>
  </conditionalFormatting>
  <conditionalFormatting sqref="H29">
    <cfRule type="expression" dxfId="13" priority="10">
      <formula>EM="X"</formula>
    </cfRule>
    <cfRule type="expression" dxfId="12" priority="11">
      <formula>AND(EM="X",$B29="u2")</formula>
    </cfRule>
    <cfRule type="expression" dxfId="11" priority="12">
      <formula>AND(EM&lt;&gt;"X",$B29="u2")</formula>
    </cfRule>
    <cfRule type="expression" dxfId="10" priority="13">
      <formula>AND(EM="X",OR($B29="u",$B29="o2"))</formula>
    </cfRule>
    <cfRule type="expression" dxfId="9" priority="14">
      <formula>AND(EM&lt;&gt;"X",OR($B29="u",$B29="o2"))</formula>
    </cfRule>
  </conditionalFormatting>
  <conditionalFormatting sqref="D29 I29 B29">
    <cfRule type="expression" dxfId="8" priority="9">
      <formula>EM="X"</formula>
    </cfRule>
  </conditionalFormatting>
  <conditionalFormatting sqref="J30">
    <cfRule type="expression" dxfId="7" priority="7" stopIfTrue="1">
      <formula>OR($B30="u",$B30="o2")</formula>
    </cfRule>
    <cfRule type="expression" dxfId="6" priority="8" stopIfTrue="1">
      <formula>$B30="u2"</formula>
    </cfRule>
  </conditionalFormatting>
  <conditionalFormatting sqref="H30">
    <cfRule type="expression" dxfId="5" priority="2">
      <formula>EM="X"</formula>
    </cfRule>
    <cfRule type="expression" dxfId="4" priority="3">
      <formula>AND(EM="X",$B30="u2")</formula>
    </cfRule>
    <cfRule type="expression" dxfId="3" priority="4">
      <formula>AND(EM&lt;&gt;"X",$B30="u2")</formula>
    </cfRule>
    <cfRule type="expression" dxfId="2" priority="5">
      <formula>AND(EM="X",OR($B30="u",$B30="o2"))</formula>
    </cfRule>
    <cfRule type="expression" dxfId="1" priority="6">
      <formula>AND(EM&lt;&gt;"X",OR($B30="u",$B30="o2"))</formula>
    </cfRule>
  </conditionalFormatting>
  <conditionalFormatting sqref="D30 I30 B30">
    <cfRule type="expression" dxfId="0" priority="1">
      <formula>EM="X"</formula>
    </cfRule>
  </conditionalFormatting>
  <dataValidations count="3">
    <dataValidation type="list" allowBlank="1" showInputMessage="1" showErrorMessage="1" errorTitle="Falsche Eingabe" error="Diese Zelle ist entweder leer oder enthält ein X." promptTitle="Falsche Eingabe" sqref="B6">
      <formula1>$S$5:$S$6</formula1>
    </dataValidation>
    <dataValidation type="list" allowBlank="1" showErrorMessage="1" sqref="I14:I37">
      <formula1>"kg,ltr,St."</formula1>
    </dataValidation>
    <dataValidation type="list" allowBlank="1" showInputMessage="1" showErrorMessage="1" sqref="B14:B37">
      <formula1>"o,u,o2,u2"</formula1>
    </dataValidation>
  </dataValidations>
  <pageMargins left="0.19" right="0.11" top="0.17" bottom="0.11" header="0.28000000000000003" footer="0.1"/>
  <pageSetup paperSize="9" scale="9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3</vt:i4>
      </vt:variant>
    </vt:vector>
  </HeadingPairs>
  <TitlesOfParts>
    <vt:vector size="4" baseType="lpstr">
      <vt:lpstr>Rezeptur</vt:lpstr>
      <vt:lpstr>Rezeptur!Druckbereich</vt:lpstr>
      <vt:lpstr>EM</vt:lpstr>
      <vt:lpstr>Rezeptur!Print_Area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Rezeptur-Vorlage</dc:title>
  <dc:creator>Messemer</dc:creator>
  <cp:lastModifiedBy>Messemer</cp:lastModifiedBy>
  <cp:lastPrinted>2016-10-30T09:11:48Z</cp:lastPrinted>
  <dcterms:created xsi:type="dcterms:W3CDTF">2016-05-29T23:20:14Z</dcterms:created>
  <dcterms:modified xsi:type="dcterms:W3CDTF">2016-10-30T13:39:58Z</dcterms:modified>
</cp:coreProperties>
</file>