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5. Artisan-Brot\"/>
    </mc:Choice>
  </mc:AlternateContent>
  <bookViews>
    <workbookView xWindow="2040" yWindow="0" windowWidth="24000" windowHeight="891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25" i="1" l="1"/>
  <c r="J29" i="1"/>
  <c r="J32" i="1"/>
  <c r="J26" i="1"/>
  <c r="J27" i="1"/>
  <c r="J30" i="1"/>
  <c r="J28" i="1"/>
  <c r="J31" i="1"/>
  <c r="J14" i="1"/>
  <c r="J16" i="1"/>
  <c r="J37" i="1"/>
  <c r="J24" i="1"/>
  <c r="J36" i="1"/>
  <c r="J21" i="1"/>
  <c r="J19" i="1"/>
  <c r="J22" i="1"/>
  <c r="J17" i="1"/>
  <c r="J18" i="1"/>
  <c r="J35" i="1"/>
  <c r="J33" i="1"/>
  <c r="J15" i="1"/>
  <c r="J34" i="1"/>
  <c r="J20" i="1"/>
  <c r="J23" i="1"/>
</calcChain>
</file>

<file path=xl/sharedStrings.xml><?xml version="1.0" encoding="utf-8"?>
<sst xmlns="http://schemas.openxmlformats.org/spreadsheetml/2006/main" count="39" uniqueCount="25">
  <si>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</si>
  <si>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</si>
  <si>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</si>
  <si>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</si>
  <si>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</si>
  <si>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</si>
  <si>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</si>
  <si>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</si>
  <si>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</si>
  <si>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kg</t>
  </si>
  <si>
    <t>Wasser</t>
  </si>
  <si>
    <t>Salz</t>
  </si>
  <si>
    <t>Artisan-Brot mit Madre</t>
  </si>
  <si>
    <t>o</t>
  </si>
  <si>
    <t>u</t>
  </si>
  <si>
    <t/>
  </si>
  <si>
    <t>Wasser ca.</t>
  </si>
  <si>
    <t>Lievito madre TA150</t>
  </si>
  <si>
    <t xml:space="preserve">Weizenmehl Type 550  od. T65 </t>
  </si>
  <si>
    <t xml:space="preserve">Weizenmehl Type 550 od. T65 </t>
  </si>
  <si>
    <t>Honig oder Malzextrakt</t>
  </si>
  <si>
    <r>
      <t>Hefe</t>
    </r>
    <r>
      <rPr>
        <b/>
        <sz val="12"/>
        <rFont val="Lato"/>
      </rPr>
      <t xml:space="preserve"> (optional, je nach Triebkraft der Madre)</t>
    </r>
  </si>
  <si>
    <t>Anstellgut/Starter (Madre) TA150</t>
  </si>
  <si>
    <r>
      <rPr>
        <b/>
        <sz val="12"/>
        <color theme="1"/>
        <rFont val="Lato"/>
      </rPr>
      <t>Lievito m</t>
    </r>
    <r>
      <rPr>
        <b/>
        <sz val="11"/>
        <color theme="1"/>
        <rFont val="Lato"/>
      </rPr>
      <t xml:space="preserve">adre-Auffrischung: </t>
    </r>
    <r>
      <rPr>
        <sz val="11"/>
        <color theme="1"/>
        <rFont val="Lato"/>
      </rPr>
      <t xml:space="preserve">Reifezeit: 3-4 Std. - ca. 26-28°C, der Ansatz sollte sich während dieser Zeit verdoppeln.
</t>
    </r>
    <r>
      <rPr>
        <b/>
        <sz val="11"/>
        <color theme="1"/>
        <rFont val="Lato"/>
      </rPr>
      <t>Teigzubereitung:</t>
    </r>
    <r>
      <rPr>
        <sz val="11"/>
        <color theme="1"/>
        <rFont val="Lato"/>
      </rPr>
      <t xml:space="preserve"> 1/2 Menge des Weizenmehl Type 550 und mit 1/2 Menge Wasser grob vermischen, ca. 30-60 Min. quellen lassen (Autolyse), danach restliche Zutaten zugeben und verkneten. 
</t>
    </r>
    <r>
      <rPr>
        <b/>
        <sz val="11"/>
        <color theme="1"/>
        <rFont val="Lato"/>
      </rPr>
      <t>Knetzeit:</t>
    </r>
    <r>
      <rPr>
        <sz val="11"/>
        <color theme="1"/>
        <rFont val="Lato"/>
      </rPr>
      <t xml:space="preserve"> ca. 10-15 Min. - der Teig sollte sich am Ende der Knetzeit vom Schüsselrand u. -boden lösen. 
</t>
    </r>
    <r>
      <rPr>
        <b/>
        <sz val="11"/>
        <color theme="1"/>
        <rFont val="Lato"/>
      </rPr>
      <t xml:space="preserve">Teigtemperatur: </t>
    </r>
    <r>
      <rPr>
        <sz val="11"/>
        <color theme="1"/>
        <rFont val="Lato"/>
      </rPr>
      <t xml:space="preserve">ca. 24-25°C wären optimal
</t>
    </r>
    <r>
      <rPr>
        <b/>
        <sz val="11"/>
        <color theme="1"/>
        <rFont val="Lato"/>
      </rPr>
      <t xml:space="preserve">Teigruhe: </t>
    </r>
    <r>
      <rPr>
        <sz val="11"/>
        <color theme="1"/>
        <rFont val="Lato"/>
      </rPr>
      <t xml:space="preserve">ca. 1,5 – 2 Std. bei ca. 20-22°C - während dieser Zeit  2-3x aufziehen/falten. Nach der Teigruhe den Teig in eine leicht geölt Box/Schüssel legen und für ca. 15-20 Std. kühl stellen (ca. 5-7°C).
</t>
    </r>
    <r>
      <rPr>
        <b/>
        <sz val="11"/>
        <color theme="1"/>
        <rFont val="Lato"/>
      </rPr>
      <t xml:space="preserve">Aufarbeitung: </t>
    </r>
    <r>
      <rPr>
        <sz val="11"/>
        <color theme="1"/>
        <rFont val="Lato"/>
      </rPr>
      <t xml:space="preserve">Teig aus dem Kühlschrank nehmen, ca. 1-2 Std. akklimatisieren lassen. Teig in 2 gleich schwere Stück teilen, auf einer gut bemehlten Unterlage grob zu einem Laib zusammenraffen – nicht wirken! In den Teigschluss sollte gut Mehl eingearbeitet werden, damit der Schluss schön rustikal aufreißt. Teig mit dem </t>
    </r>
    <r>
      <rPr>
        <u/>
        <sz val="11"/>
        <color theme="1"/>
        <rFont val="Lato"/>
      </rPr>
      <t>Schluss nach unten</t>
    </r>
    <r>
      <rPr>
        <sz val="11"/>
        <color theme="1"/>
        <rFont val="Lato"/>
      </rPr>
      <t xml:space="preserve"> in bemehles Gärkörbchen legen, abdecken. 
</t>
    </r>
    <r>
      <rPr>
        <b/>
        <sz val="11"/>
        <color theme="1"/>
        <rFont val="Lato"/>
      </rPr>
      <t>Stückgare:</t>
    </r>
    <r>
      <rPr>
        <sz val="11"/>
        <color theme="1"/>
        <rFont val="Lato"/>
      </rPr>
      <t xml:space="preserve"> ca. 2-3 Std. bei ca. 22-24°C, bis zur knapp vollen Gare gehen lassen dann vorsichtig auf bemehlten Backschieber od. Backpapier kippen.
</t>
    </r>
    <r>
      <rPr>
        <b/>
        <sz val="11"/>
        <color theme="1"/>
        <rFont val="Lato"/>
      </rPr>
      <t>Backen:</t>
    </r>
    <r>
      <rPr>
        <sz val="11"/>
        <color theme="1"/>
        <rFont val="Lato"/>
      </rPr>
      <t xml:space="preserve"> Ofen mit Backblech od. Backstein gut vorheizen auf mind. 250°C, Teig auf Backblech/-stein legen und </t>
    </r>
    <r>
      <rPr>
        <u/>
        <sz val="11"/>
        <color theme="1"/>
        <rFont val="Lato"/>
      </rPr>
      <t>ohne Schwaden</t>
    </r>
    <r>
      <rPr>
        <sz val="11"/>
        <color theme="1"/>
        <rFont val="Lato"/>
      </rPr>
      <t xml:space="preserve"> anbacken, nach ca. 5 Min. etwas Schwaden (2-3x Wasser in den Ofen sprühen). Etwa 15 Min. bei voller Temperatur backen, dann fallend auf ca. 220-230°C ausbacken. Nach ca. 30 Min. Schwaden ablassen (Ofentüre kurz öffnen). 
</t>
    </r>
    <r>
      <rPr>
        <b/>
        <sz val="11"/>
        <color theme="1"/>
        <rFont val="Lato"/>
      </rPr>
      <t>Backzeit gesamt:</t>
    </r>
    <r>
      <rPr>
        <sz val="11"/>
        <color theme="1"/>
        <rFont val="Lato"/>
      </rPr>
      <t xml:space="preserve"> ca. 50-55 Min.–  gut </t>
    </r>
    <r>
      <rPr>
        <sz val="12"/>
        <color theme="1"/>
        <rFont val="Lato"/>
        <family val="2"/>
      </rPr>
      <t>ausbacken, das Brot sollte aber nicht zu dunkel werden.</t>
    </r>
  </si>
  <si>
    <t>Grundrezeptur ergibt zwei Brote zu ca. 750 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</si>
</sst>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9"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sz val="12"/>
      <color theme="1"/>
      <name val="Lato"/>
    </font>
    <font>
      <b/>
      <sz val="12"/>
      <name val="Lato"/>
    </font>
    <font>
      <b/>
      <sz val="11"/>
      <color theme="1"/>
      <name val="Lato"/>
    </font>
    <font>
      <sz val="11"/>
      <color theme="1"/>
      <name val="Lato"/>
    </font>
    <font>
      <u/>
      <sz val="11"/>
      <color theme="1"/>
      <name val="Lato"/>
    </font>
    <font>
      <b/>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3"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23">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12</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24</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13</v>
      </c>
      <c r="C14" s="22"/>
      <c r="D14" s="13">
        <v>0.15</v>
      </c>
      <c r="E14" s="19"/>
      <c r="F14" s="14"/>
      <c r="G14" s="15"/>
      <c r="H14" s="16" t="s">
        <v>17</v>
      </c>
      <c r="I14" s="17" t="s">
        <v>9</v>
      </c>
      <c r="J14" s="18">
        <f>IF(AND($I$5&gt;0,$R$40&gt;0),"-----",IF(D14&lt;&gt;"",D14*$J$41,""))</f>
        <v>0.15</v>
      </c>
      <c r="K14" s="15"/>
      <c r="L14" s="46" t="s">
        <v>23</v>
      </c>
      <c r="M14" s="19"/>
      <c r="N14" s="4"/>
      <c r="R14" s="5" t="str">
        <f>IF(I14="","",I14)</f>
        <v>kg</v>
      </c>
      <c r="S14" s="5">
        <f t="shared" ref="S14:S37" si="0">IF(AND(B14&lt;&gt;"o",B14&lt;&gt;"o2",B14&lt;&gt;"o3"),D14,0)</f>
        <v>0</v>
      </c>
      <c r="X14" s="15"/>
      <c r="Y14" s="15"/>
    </row>
    <row r="15" spans="1:25" ht="19.5" customHeight="1" x14ac:dyDescent="0.25">
      <c r="A15" s="19"/>
      <c r="B15" s="12" t="s">
        <v>14</v>
      </c>
      <c r="C15" s="22"/>
      <c r="D15" s="13">
        <v>0.06</v>
      </c>
      <c r="E15" s="19"/>
      <c r="F15" s="14"/>
      <c r="G15" s="15"/>
      <c r="H15" s="16" t="s">
        <v>18</v>
      </c>
      <c r="I15" s="17" t="s">
        <v>9</v>
      </c>
      <c r="J15" s="18">
        <f t="shared" ref="J15:J37" si="1">IF(AND($I$5&gt;0,$R$40&gt;0),"-----",IF(D15&lt;&gt;"",D15*$J$41,""))</f>
        <v>0.06</v>
      </c>
      <c r="K15" s="15"/>
      <c r="L15" s="47"/>
      <c r="M15" s="19"/>
      <c r="N15" s="4"/>
      <c r="R15" s="5" t="str">
        <f t="shared" ref="R15:R37" si="2">IF(I15="","",I15)</f>
        <v>kg</v>
      </c>
      <c r="S15" s="5">
        <f t="shared" si="0"/>
        <v>0.06</v>
      </c>
      <c r="X15" s="15"/>
      <c r="Y15" s="15"/>
    </row>
    <row r="16" spans="1:25" ht="19.5" customHeight="1" x14ac:dyDescent="0.25">
      <c r="A16" s="19"/>
      <c r="B16" s="12" t="s">
        <v>14</v>
      </c>
      <c r="C16" s="22"/>
      <c r="D16" s="13">
        <v>0.03</v>
      </c>
      <c r="E16" s="19"/>
      <c r="F16" s="14"/>
      <c r="G16" s="15"/>
      <c r="H16" s="16" t="s">
        <v>10</v>
      </c>
      <c r="I16" s="17" t="s">
        <v>9</v>
      </c>
      <c r="J16" s="18">
        <f>IF(AND($I$5&gt;0,$R$40&gt;0),"-----",IF(D16&lt;&gt;"",D16*$J$41,""))</f>
        <v>0.03</v>
      </c>
      <c r="K16" s="15"/>
      <c r="L16" s="47"/>
      <c r="M16" s="19"/>
      <c r="N16" s="4"/>
      <c r="R16" s="5" t="str">
        <f t="shared" si="2"/>
        <v>kg</v>
      </c>
      <c r="S16" s="5">
        <f t="shared" si="0"/>
        <v>0.03</v>
      </c>
      <c r="X16" s="15"/>
      <c r="Y16" s="15"/>
    </row>
    <row r="17" spans="1:25" ht="19.5" customHeight="1" x14ac:dyDescent="0.25">
      <c r="A17" s="19"/>
      <c r="B17" s="12" t="s">
        <v>14</v>
      </c>
      <c r="C17" s="22"/>
      <c r="D17" s="13">
        <v>0.06</v>
      </c>
      <c r="E17" s="19"/>
      <c r="F17" s="14"/>
      <c r="G17" s="15"/>
      <c r="H17" s="16" t="s">
        <v>22</v>
      </c>
      <c r="I17" s="17" t="s">
        <v>9</v>
      </c>
      <c r="J17" s="18">
        <f t="shared" si="1"/>
        <v>0.06</v>
      </c>
      <c r="K17" s="15"/>
      <c r="L17" s="47"/>
      <c r="M17" s="19"/>
      <c r="N17" s="4"/>
      <c r="R17" s="5" t="str">
        <f t="shared" si="2"/>
        <v>kg</v>
      </c>
      <c r="S17" s="5">
        <f t="shared" si="0"/>
        <v>0.06</v>
      </c>
      <c r="X17" s="43"/>
      <c r="Y17" s="15"/>
    </row>
    <row r="18" spans="1:25" ht="19.5" customHeight="1" x14ac:dyDescent="0.25">
      <c r="A18" s="19"/>
      <c r="B18" s="12" t="s">
        <v>15</v>
      </c>
      <c r="C18" s="22"/>
      <c r="D18" s="13">
        <v>0.9</v>
      </c>
      <c r="E18" s="19"/>
      <c r="F18" s="14"/>
      <c r="G18" s="15"/>
      <c r="H18" s="16" t="s">
        <v>19</v>
      </c>
      <c r="I18" s="17" t="s">
        <v>9</v>
      </c>
      <c r="J18" s="18">
        <f t="shared" si="1"/>
        <v>0.9</v>
      </c>
      <c r="K18" s="15"/>
      <c r="L18" s="47"/>
      <c r="M18" s="19"/>
      <c r="N18" s="4"/>
      <c r="R18" s="5" t="str">
        <f t="shared" si="2"/>
        <v>kg</v>
      </c>
      <c r="S18" s="5">
        <f t="shared" si="0"/>
        <v>0.9</v>
      </c>
      <c r="X18" s="15"/>
      <c r="Y18" s="15"/>
    </row>
    <row r="19" spans="1:25" ht="19.5" customHeight="1" x14ac:dyDescent="0.25">
      <c r="A19" s="19"/>
      <c r="B19" s="12" t="s">
        <v>15</v>
      </c>
      <c r="C19" s="22"/>
      <c r="D19" s="13">
        <v>2.1000000000000001E-2</v>
      </c>
      <c r="E19" s="19"/>
      <c r="F19" s="14"/>
      <c r="G19" s="15"/>
      <c r="H19" s="16" t="s">
        <v>11</v>
      </c>
      <c r="I19" s="17" t="s">
        <v>9</v>
      </c>
      <c r="J19" s="18">
        <f t="shared" si="1"/>
        <v>2.1000000000000001E-2</v>
      </c>
      <c r="K19" s="15"/>
      <c r="L19" s="47"/>
      <c r="M19" s="19"/>
      <c r="N19" s="4"/>
      <c r="R19" s="5" t="str">
        <f t="shared" si="2"/>
        <v>kg</v>
      </c>
      <c r="S19" s="5">
        <f t="shared" si="0"/>
        <v>2.1000000000000001E-2</v>
      </c>
      <c r="X19" s="15"/>
      <c r="Y19" s="15"/>
    </row>
    <row r="20" spans="1:25" ht="19.5" customHeight="1" x14ac:dyDescent="0.25">
      <c r="A20" s="19"/>
      <c r="B20" s="12" t="s">
        <v>15</v>
      </c>
      <c r="C20" s="22"/>
      <c r="D20" s="13">
        <v>2.1000000000000001E-2</v>
      </c>
      <c r="E20" s="19"/>
      <c r="F20" s="14"/>
      <c r="G20" s="15"/>
      <c r="H20" s="16" t="s">
        <v>20</v>
      </c>
      <c r="I20" s="17" t="s">
        <v>9</v>
      </c>
      <c r="J20" s="18">
        <f t="shared" si="1"/>
        <v>2.1000000000000001E-2</v>
      </c>
      <c r="K20" s="15"/>
      <c r="L20" s="47"/>
      <c r="M20" s="19"/>
      <c r="N20" s="4"/>
      <c r="R20" s="5" t="str">
        <f t="shared" si="2"/>
        <v>kg</v>
      </c>
      <c r="S20" s="5">
        <f t="shared" si="0"/>
        <v>2.1000000000000001E-2</v>
      </c>
      <c r="X20" s="15"/>
      <c r="Y20" s="15"/>
    </row>
    <row r="21" spans="1:25" ht="19.5" customHeight="1" x14ac:dyDescent="0.25">
      <c r="A21" s="19"/>
      <c r="B21" s="12" t="s">
        <v>15</v>
      </c>
      <c r="C21" s="22"/>
      <c r="D21" s="13">
        <v>2E-3</v>
      </c>
      <c r="E21" s="19"/>
      <c r="F21" s="14"/>
      <c r="G21" s="15"/>
      <c r="H21" s="16" t="s">
        <v>21</v>
      </c>
      <c r="I21" s="17" t="s">
        <v>9</v>
      </c>
      <c r="J21" s="18">
        <f t="shared" si="1"/>
        <v>2E-3</v>
      </c>
      <c r="K21" s="15"/>
      <c r="L21" s="47"/>
      <c r="M21" s="19"/>
      <c r="N21" s="4"/>
      <c r="R21" s="5" t="str">
        <f t="shared" si="2"/>
        <v>kg</v>
      </c>
      <c r="S21" s="5">
        <f t="shared" si="0"/>
        <v>2E-3</v>
      </c>
      <c r="X21" s="15"/>
      <c r="Y21" s="15"/>
    </row>
    <row r="22" spans="1:25" ht="19.5" customHeight="1" x14ac:dyDescent="0.25">
      <c r="A22" s="19"/>
      <c r="B22" s="12" t="s">
        <v>15</v>
      </c>
      <c r="C22" s="22"/>
      <c r="D22" s="13">
        <v>0.63</v>
      </c>
      <c r="E22" s="19"/>
      <c r="F22" s="14"/>
      <c r="G22" s="15"/>
      <c r="H22" s="16" t="s">
        <v>16</v>
      </c>
      <c r="I22" s="17" t="s">
        <v>9</v>
      </c>
      <c r="J22" s="18">
        <f t="shared" si="1"/>
        <v>0.63</v>
      </c>
      <c r="K22" s="15"/>
      <c r="L22" s="47"/>
      <c r="M22" s="19"/>
      <c r="N22" s="4"/>
      <c r="R22" s="5" t="str">
        <f t="shared" si="2"/>
        <v>kg</v>
      </c>
      <c r="S22" s="5">
        <f t="shared" si="0"/>
        <v>0.63</v>
      </c>
      <c r="X22" s="15"/>
      <c r="Y22" s="15"/>
    </row>
    <row r="23" spans="1:25" ht="19.5" customHeight="1" x14ac:dyDescent="0.25">
      <c r="A23" s="19"/>
      <c r="B23" s="12"/>
      <c r="C23" s="22"/>
      <c r="D23" s="13"/>
      <c r="E23" s="19"/>
      <c r="F23" s="14"/>
      <c r="G23" s="15"/>
      <c r="H23" s="16"/>
      <c r="I23" s="17"/>
      <c r="J23" s="18" t="str">
        <f t="shared" si="1"/>
        <v/>
      </c>
      <c r="K23" s="15"/>
      <c r="L23" s="47"/>
      <c r="M23" s="19"/>
      <c r="N23" s="4"/>
      <c r="R23" s="5" t="str">
        <f t="shared" si="2"/>
        <v/>
      </c>
      <c r="S23" s="5">
        <f t="shared" si="0"/>
        <v>0</v>
      </c>
      <c r="X23" s="15"/>
      <c r="Y23" s="15"/>
    </row>
    <row r="24" spans="1:25" ht="19.5" customHeight="1" x14ac:dyDescent="0.25">
      <c r="A24" s="19"/>
      <c r="B24" s="12"/>
      <c r="C24" s="22"/>
      <c r="D24" s="13"/>
      <c r="E24" s="19"/>
      <c r="F24" s="14"/>
      <c r="G24" s="15"/>
      <c r="H24" s="16"/>
      <c r="I24" s="17"/>
      <c r="J24" s="18" t="str">
        <f t="shared" si="1"/>
        <v/>
      </c>
      <c r="K24" s="15"/>
      <c r="L24" s="47"/>
      <c r="M24" s="19"/>
      <c r="N24" s="4"/>
      <c r="R24" s="5" t="str">
        <f t="shared" si="2"/>
        <v/>
      </c>
      <c r="S24" s="5">
        <f t="shared" si="0"/>
        <v>0</v>
      </c>
      <c r="X24" s="15"/>
      <c r="Y24" s="15"/>
    </row>
    <row r="25" spans="1:25" ht="19.5" customHeight="1" x14ac:dyDescent="0.25">
      <c r="A25" s="19"/>
      <c r="B25" s="12"/>
      <c r="C25" s="22"/>
      <c r="D25" s="13"/>
      <c r="E25" s="19"/>
      <c r="F25" s="14"/>
      <c r="G25" s="15"/>
      <c r="H25" s="16"/>
      <c r="I25" s="17"/>
      <c r="J25" s="18" t="str">
        <f t="shared" si="1"/>
        <v/>
      </c>
      <c r="K25" s="15"/>
      <c r="L25" s="47"/>
      <c r="M25" s="19"/>
      <c r="N25" s="4"/>
      <c r="R25" s="5" t="str">
        <f t="shared" si="2"/>
        <v/>
      </c>
      <c r="S25" s="5">
        <f t="shared" si="0"/>
        <v>0</v>
      </c>
      <c r="X25" s="15"/>
      <c r="Y25" s="15"/>
    </row>
    <row r="26" spans="1:25" ht="19.5" customHeight="1" x14ac:dyDescent="0.25">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1.7239999999999998</v>
      </c>
      <c r="E40" s="5"/>
      <c r="F40" s="4"/>
      <c r="G40" s="5"/>
      <c r="H40" s="26">
        <f ca="1">NOW()</f>
        <v>42672.846932523149</v>
      </c>
      <c r="I40" s="27"/>
      <c r="J40" s="28">
        <f>IF($I$5&lt;&gt;"",$I$5*I3,I3*D40)</f>
        <v>1.7239999999999998</v>
      </c>
      <c r="K40" s="5"/>
      <c r="L40" s="6"/>
      <c r="M40" s="6"/>
      <c r="N40" s="4"/>
      <c r="R40" s="5">
        <f>COUNTIF(R14:R37,"=St.")</f>
        <v>0</v>
      </c>
      <c r="S40" s="5">
        <f>SUM(S13:S39)</f>
        <v>1.7239999999999998</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xqeqcSJp6xR9HGWvEvKigTaOA/8omt4vWYRK3ZvU3pmiv+8mENKCh2gZWqE0E6uMX9Jv179CNvH2Ci6Hro8W2g==" saltValue="UTB1dS1A6Wmyrt2G7/Wk5Q=="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22" priority="22" stopIfTrue="1">
      <formula>OR($B14="u",$B14="o2")</formula>
    </cfRule>
    <cfRule type="expression" dxfId="21" priority="23" stopIfTrue="1">
      <formula>$B14="u2"</formula>
    </cfRule>
  </conditionalFormatting>
  <conditionalFormatting sqref="H24:H37 H14:H22">
    <cfRule type="expression" dxfId="20" priority="17">
      <formula>EM="X"</formula>
    </cfRule>
    <cfRule type="expression" dxfId="19" priority="18">
      <formula>AND(EM="X",$B14="u2")</formula>
    </cfRule>
    <cfRule type="expression" dxfId="18" priority="19">
      <formula>AND(EM&lt;&gt;"X",$B14="u2")</formula>
    </cfRule>
    <cfRule type="expression" dxfId="17" priority="20">
      <formula>AND(EM="X",OR($B14="u",$B14="o2"))</formula>
    </cfRule>
    <cfRule type="expression" dxfId="16" priority="21">
      <formula>AND(EM&lt;&gt;"X",OR($B14="u",$B14="o2"))</formula>
    </cfRule>
  </conditionalFormatting>
  <conditionalFormatting sqref="B24:B37 I24:I37 D24:D37 D14:D22 I14:I22">
    <cfRule type="expression" dxfId="15" priority="16">
      <formula>EM="X"</formula>
    </cfRule>
  </conditionalFormatting>
  <conditionalFormatting sqref="L14:L37">
    <cfRule type="expression" dxfId="14" priority="15">
      <formula>EM="X"</formula>
    </cfRule>
  </conditionalFormatting>
  <conditionalFormatting sqref="J11:L11 J9:L9">
    <cfRule type="expression" dxfId="13" priority="14">
      <formula>EM="X"</formula>
    </cfRule>
  </conditionalFormatting>
  <conditionalFormatting sqref="B14:B23">
    <cfRule type="expression" dxfId="12" priority="13">
      <formula>EM="X"</formula>
    </cfRule>
  </conditionalFormatting>
  <conditionalFormatting sqref="H23">
    <cfRule type="expression" dxfId="11" priority="8">
      <formula>EM="X"</formula>
    </cfRule>
    <cfRule type="expression" dxfId="10" priority="9">
      <formula>AND(EM="X",$B23="u2")</formula>
    </cfRule>
    <cfRule type="expression" dxfId="9" priority="10">
      <formula>AND(EM&lt;&gt;"X",$B23="u2")</formula>
    </cfRule>
    <cfRule type="expression" dxfId="8" priority="11">
      <formula>AND(EM="X",OR($B23="u",$B23="o2"))</formula>
    </cfRule>
    <cfRule type="expression" dxfId="7" priority="12">
      <formula>AND(EM&lt;&gt;"X",OR($B23="u",$B23="o2"))</formula>
    </cfRule>
  </conditionalFormatting>
  <conditionalFormatting sqref="D23 I23">
    <cfRule type="expression" dxfId="6" priority="7">
      <formula>EM="X"</formula>
    </cfRule>
  </conditionalFormatting>
  <conditionalFormatting sqref="H22">
    <cfRule type="expression" dxfId="5" priority="2">
      <formula>EM="X"</formula>
    </cfRule>
    <cfRule type="expression" dxfId="4" priority="3">
      <formula>AND(EM="X",$B22="u2")</formula>
    </cfRule>
    <cfRule type="expression" dxfId="3" priority="4">
      <formula>AND(EM&lt;&gt;"X",$B22="u2")</formula>
    </cfRule>
    <cfRule type="expression" dxfId="2" priority="5">
      <formula>AND(EM="X",OR($B22="u",$B22="o2"))</formula>
    </cfRule>
    <cfRule type="expression" dxfId="1" priority="6">
      <formula>AND(EM&lt;&gt;"X",OR($B22="u",$B22="o2"))</formula>
    </cfRule>
  </conditionalFormatting>
  <conditionalFormatting sqref="D22 I22">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2016-08-15T18:43:52Z</cp:lastPrinted>
  <dcterms:created xsi:type="dcterms:W3CDTF">2016-05-29T23:20:14Z</dcterms:created>
  <dcterms:modified xsi:type="dcterms:W3CDTF">2016-10-29T18:19:52Z</dcterms:modified>
</cp:coreProperties>
</file>