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ssemer\Documents\aktuelle Projekte\brotkruemel_de\Rezepturen für Website\22. Dinkelbrot mit Flockenbrühstück\"/>
    </mc:Choice>
  </mc:AlternateContent>
  <bookViews>
    <workbookView xWindow="1275" yWindow="0" windowWidth="24000" windowHeight="9510"/>
  </bookViews>
  <sheets>
    <sheet name="Rezeptur" sheetId="1" r:id="rId1"/>
  </sheets>
  <definedNames>
    <definedName name="_xlnm.Print_Area" localSheetId="0">Rezeptur!$G$8:$M$42</definedName>
    <definedName name="EM">Rezeptur!$B$6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14" i="1"/>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J37" i="1" s="1"/>
  <c r="S40" i="1"/>
  <c r="D40" i="1" s="1"/>
  <c r="J40" i="1" s="1"/>
  <c r="J14" i="1" l="1"/>
  <c r="J29" i="1"/>
  <c r="J28" i="1"/>
  <c r="J31" i="1"/>
  <c r="J24" i="1"/>
  <c r="J36" i="1"/>
  <c r="J21" i="1"/>
  <c r="J19" i="1"/>
  <c r="J22" i="1"/>
  <c r="J30" i="1"/>
  <c r="J17" i="1"/>
  <c r="J27" i="1"/>
  <c r="J18" i="1"/>
  <c r="J25" i="1"/>
  <c r="J35" i="1"/>
  <c r="J26" i="1"/>
  <c r="J16" i="1"/>
  <c r="J32" i="1"/>
  <c r="J33" i="1"/>
  <c r="J15" i="1"/>
  <c r="J34" i="1"/>
  <c r="J20" i="1"/>
  <c r="J23" i="1"/>
</calcChain>
</file>

<file path=xl/sharedStrings.xml><?xml version="1.0" encoding="utf-8"?>
<sst xmlns="http://schemas.openxmlformats.org/spreadsheetml/2006/main" count="66" uniqueCount="32">
  <si>
    <t>Multiplikator (wie oft soll die Rezeptur hergestellt werden)
z.B. 2 x Grundrezeptur oder 4 Brote á 570 g</t>
  </si>
  <si>
    <t>Multiplikationsbasis (soll die Grundrezeptur oder eine bestimmte Rezepturmenge zum Berechnen genutzt werden)</t>
  </si>
  <si>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</si>
  <si>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</si>
  <si>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</si>
  <si>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</si>
  <si>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</si>
  <si>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</si>
  <si>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o</t>
  </si>
  <si>
    <t>u</t>
  </si>
  <si>
    <t>Salz</t>
  </si>
  <si>
    <t>kg</t>
  </si>
  <si>
    <t xml:space="preserve">Dinkelbrot mit Flockenbrühstück </t>
  </si>
  <si>
    <t>Dinkelmehl 630</t>
  </si>
  <si>
    <t>Wasser kochend</t>
  </si>
  <si>
    <t>Chiasamen</t>
  </si>
  <si>
    <t xml:space="preserve">Flohsamenschalen </t>
  </si>
  <si>
    <t xml:space="preserve">Wasser </t>
  </si>
  <si>
    <t>Pflanzenöl</t>
  </si>
  <si>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</si>
  <si>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Dinkelvollkornmehl</t>
  </si>
  <si>
    <t>Dinkel-, Gersten- oder Haferflocken</t>
  </si>
  <si>
    <t>Hefe (optional)</t>
  </si>
  <si>
    <t>Malzextraktmehl</t>
  </si>
  <si>
    <t>Anstellgut Dinkel od. Weizen (TA 150)</t>
  </si>
  <si>
    <t>Wasser ca. 30°C</t>
  </si>
  <si>
    <t>Lievito Madre TA150</t>
  </si>
  <si>
    <t>Brühstück TA300</t>
  </si>
  <si>
    <t>Wasser</t>
  </si>
  <si>
    <t>Quellstück ca. TA240</t>
  </si>
  <si>
    <r>
      <rPr>
        <b/>
        <sz val="12"/>
        <color theme="1"/>
        <rFont val="Lato"/>
        <family val="2"/>
      </rPr>
      <t xml:space="preserve">Lievito madre-Auffrischung: </t>
    </r>
    <r>
      <rPr>
        <sz val="12"/>
        <color theme="1"/>
        <rFont val="Lato"/>
        <family val="2"/>
      </rPr>
      <t xml:space="preserve">
Reifezeit: 3-4 Std. – ca. 26-28°C, der Ansatz sollte sich während dieser Zeit verdoppeln.
</t>
    </r>
    <r>
      <rPr>
        <b/>
        <sz val="12"/>
        <color theme="1"/>
        <rFont val="Lato"/>
        <family val="2"/>
      </rPr>
      <t>Brühstück:</t>
    </r>
    <r>
      <rPr>
        <sz val="12"/>
        <color theme="1"/>
        <rFont val="Lato"/>
        <family val="2"/>
      </rPr>
      <t xml:space="preserve"> Zutaten mit kochendem Wasser überbrühen, gut verrühren und ca. 3 Std. verquellen lassen (oder über Nacht im Kühlschrank lagern). 
</t>
    </r>
    <r>
      <rPr>
        <b/>
        <sz val="12"/>
        <color theme="1"/>
        <rFont val="Lato"/>
        <family val="2"/>
      </rPr>
      <t xml:space="preserve">Quellstück:  </t>
    </r>
    <r>
      <rPr>
        <sz val="12"/>
        <color theme="1"/>
        <rFont val="Lato"/>
        <family val="2"/>
      </rPr>
      <t xml:space="preserve">Zutaten  Wasser grob vermengen - 30-60 Min. quellen lassen. 
</t>
    </r>
    <r>
      <rPr>
        <b/>
        <sz val="12"/>
        <color theme="1"/>
        <rFont val="Lato"/>
        <family val="2"/>
      </rPr>
      <t xml:space="preserve">Teigherstellung: </t>
    </r>
    <r>
      <rPr>
        <sz val="12"/>
        <color theme="1"/>
        <rFont val="Lato"/>
        <family val="2"/>
      </rPr>
      <t>Alle</t>
    </r>
    <r>
      <rPr>
        <sz val="12"/>
        <color theme="1"/>
        <rFont val="Lato"/>
        <family val="2"/>
      </rPr>
      <t xml:space="preserve"> Zutaten vermischen und verkneten. Gekühltes Brühstück evtl. anwärmen, damit die gewünschte Teigtemperatur erreicht wird. 
</t>
    </r>
    <r>
      <rPr>
        <b/>
        <sz val="12"/>
        <color theme="1"/>
        <rFont val="Lato"/>
        <family val="2"/>
      </rPr>
      <t xml:space="preserve">Knetzeit: </t>
    </r>
    <r>
      <rPr>
        <sz val="12"/>
        <color theme="1"/>
        <rFont val="Lato"/>
        <family val="2"/>
      </rPr>
      <t xml:space="preserve">8-10 Min. 
</t>
    </r>
    <r>
      <rPr>
        <b/>
        <sz val="12"/>
        <color theme="1"/>
        <rFont val="Lato"/>
        <family val="2"/>
      </rPr>
      <t xml:space="preserve">Teigtemperatur: </t>
    </r>
    <r>
      <rPr>
        <sz val="12"/>
        <color theme="1"/>
        <rFont val="Lato"/>
        <family val="2"/>
      </rPr>
      <t xml:space="preserve">24-26°C- wären optimal 
</t>
    </r>
    <r>
      <rPr>
        <b/>
        <sz val="12"/>
        <color theme="1"/>
        <rFont val="Lato"/>
        <family val="2"/>
      </rPr>
      <t xml:space="preserve">Teigruhe: </t>
    </r>
    <r>
      <rPr>
        <sz val="12"/>
        <color theme="1"/>
        <rFont val="Lato"/>
        <family val="2"/>
      </rPr>
      <t xml:space="preserve">ca. 90-120 Min. - nach 45-90 Min. 1-2x aufziehen/falten
</t>
    </r>
    <r>
      <rPr>
        <b/>
        <sz val="12"/>
        <color theme="1"/>
        <rFont val="Lato"/>
        <family val="2"/>
      </rPr>
      <t xml:space="preserve">Aufarbeitung: </t>
    </r>
    <r>
      <rPr>
        <sz val="12"/>
        <color theme="1"/>
        <rFont val="Lato"/>
        <family val="2"/>
      </rPr>
      <t xml:space="preserve">Teig in 3 gleich schwere Stücke teilen, wirken und formen. Teiglinge leicht bemehlen, mit dem </t>
    </r>
    <r>
      <rPr>
        <u/>
        <sz val="12"/>
        <color theme="1"/>
        <rFont val="Lato"/>
        <family val="2"/>
      </rPr>
      <t>Schluss nach oben</t>
    </r>
    <r>
      <rPr>
        <sz val="12"/>
        <color theme="1"/>
        <rFont val="Lato"/>
        <family val="2"/>
      </rPr>
      <t xml:space="preserve"> in ein bemehltes Gärkörbchen legen. 
Oder den Teigling mit </t>
    </r>
    <r>
      <rPr>
        <u/>
        <sz val="12"/>
        <color theme="1"/>
        <rFont val="Lato"/>
        <family val="2"/>
      </rPr>
      <t>Schluss nach unten</t>
    </r>
    <r>
      <rPr>
        <sz val="12"/>
        <color theme="1"/>
        <rFont val="Lato"/>
        <family val="2"/>
      </rPr>
      <t xml:space="preserve"> in eine gefettete Kastenform  (ca. 1/2 voll) legen. 
</t>
    </r>
    <r>
      <rPr>
        <b/>
        <sz val="12"/>
        <color theme="1"/>
        <rFont val="Lato"/>
        <family val="2"/>
      </rPr>
      <t>Stückgare:</t>
    </r>
    <r>
      <rPr>
        <sz val="12"/>
        <color theme="1"/>
        <rFont val="Lato"/>
        <family val="2"/>
      </rPr>
      <t xml:space="preserve"> ca. 120 Min. - bei knapp voller Gare auf Backpapier od. Backschieber stürzen, einschneiden od. stippen. 
</t>
    </r>
    <r>
      <rPr>
        <b/>
        <sz val="12"/>
        <color theme="1"/>
        <rFont val="Lato"/>
        <family val="2"/>
      </rPr>
      <t>Backen:</t>
    </r>
    <r>
      <rPr>
        <sz val="12"/>
        <color theme="1"/>
        <rFont val="Lato"/>
        <family val="2"/>
      </rPr>
      <t xml:space="preserve"> Backofen mit Backblech/Backstein vorheizen auf 240°C vorheizen und mit Schwaden anbacken. Etwa 15 Min. bei voller Temperatur anbacken, fallend auf ca. 190-200°C ausbacken - gegen Ende der Backzeit Schwaden ablassen (Ofentüre kurz öffnen). 
</t>
    </r>
    <r>
      <rPr>
        <b/>
        <sz val="12"/>
        <color theme="1"/>
        <rFont val="Lato"/>
        <family val="2"/>
      </rPr>
      <t>Backzeit gesamt:</t>
    </r>
    <r>
      <rPr>
        <sz val="12"/>
        <color theme="1"/>
        <rFont val="Lato"/>
        <family val="2"/>
      </rPr>
      <t xml:space="preserve"> ca. 45 Min. 
</t>
    </r>
  </si>
  <si>
    <t>Grundrezeptur ergibt 3 Brote ca. 600 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</si>
</sst>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6"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color theme="1"/>
      <name val="Lato"/>
      <family val="2"/>
    </font>
    <font>
      <u/>
      <sz val="12"/>
      <color theme="1"/>
      <name val="Lato"/>
      <family val="2"/>
    </font>
    <font>
      <sz val="12"/>
      <color theme="1"/>
      <name val="Lato"/>
      <family val="2"/>
    </font>
  </fonts>
  <fills count="8">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77">
    <xf numFmtId="0" fontId="0" fillId="0" borderId="0" xfId="0"/>
    <xf numFmtId="0" fontId="1" fillId="0" borderId="0" xfId="0" applyFont="1" applyFill="1"/>
    <xf numFmtId="0" fontId="4" fillId="0" borderId="0" xfId="0" applyFont="1" applyFill="1" applyBorder="1" applyAlignment="1">
      <alignment horizontal="left" wrapText="1" indent="1"/>
    </xf>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0" borderId="0" xfId="0" applyFont="1" applyFill="1" applyAlignment="1">
      <alignment horizontal="left" vertical="top" indent="2"/>
    </xf>
    <xf numFmtId="0" fontId="1" fillId="0" borderId="0" xfId="0" applyFont="1" applyFill="1" applyAlignment="1">
      <alignment vertical="top"/>
    </xf>
    <xf numFmtId="0" fontId="1" fillId="0" borderId="0" xfId="0" applyFont="1" applyFill="1" applyBorder="1"/>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0" borderId="0" xfId="0" applyFont="1"/>
    <xf numFmtId="0" fontId="1" fillId="4" borderId="0" xfId="0" applyFont="1" applyFill="1" applyBorder="1"/>
    <xf numFmtId="0" fontId="1" fillId="0" borderId="0" xfId="0" applyFont="1" applyFill="1" applyBorder="1" applyAlignment="1">
      <alignment horizontal="center" vertical="center" wrapText="1"/>
    </xf>
    <xf numFmtId="0" fontId="13" fillId="5" borderId="0" xfId="0" applyFont="1" applyFill="1" applyAlignment="1">
      <alignment vertical="center"/>
    </xf>
    <xf numFmtId="0" fontId="1" fillId="0" borderId="0" xfId="0" applyFont="1" applyBorder="1"/>
    <xf numFmtId="0" fontId="1" fillId="5" borderId="11" xfId="0" applyFont="1" applyFill="1" applyBorder="1"/>
    <xf numFmtId="0" fontId="1" fillId="5" borderId="12" xfId="0" applyFont="1" applyFill="1" applyBorder="1"/>
    <xf numFmtId="0" fontId="1" fillId="0" borderId="0" xfId="0" applyFont="1" applyFill="1" applyBorder="1" applyAlignment="1">
      <alignment vertical="center"/>
    </xf>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0" xfId="0" applyFont="1" applyFill="1" applyAlignment="1">
      <alignment vertical="center"/>
    </xf>
    <xf numFmtId="0" fontId="7" fillId="0" borderId="0" xfId="0" applyFont="1" applyFill="1" applyAlignment="1">
      <alignment vertical="center"/>
    </xf>
    <xf numFmtId="0" fontId="1" fillId="0" borderId="13" xfId="0"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7" fontId="16" fillId="0" borderId="19" xfId="0" applyNumberFormat="1" applyFont="1" applyBorder="1" applyAlignment="1">
      <alignment horizontal="right" vertical="top"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0" fontId="17" fillId="0" borderId="0" xfId="0" applyFont="1" applyFill="1" applyBorder="1" applyAlignment="1">
      <alignment horizontal="center"/>
    </xf>
    <xf numFmtId="166" fontId="4" fillId="0" borderId="0" xfId="0" applyNumberFormat="1" applyFont="1" applyAlignment="1">
      <alignment horizontal="right"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7" fontId="16" fillId="0" borderId="0" xfId="0" applyNumberFormat="1" applyFont="1" applyAlignment="1">
      <alignment horizontal="right" vertical="top"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0" borderId="0" xfId="0" applyFont="1" applyFill="1"/>
    <xf numFmtId="0" fontId="19" fillId="0" borderId="0" xfId="0" applyFont="1" applyAlignment="1">
      <alignment vertical="top"/>
    </xf>
    <xf numFmtId="0" fontId="19" fillId="0" borderId="0" xfId="0" applyFont="1"/>
    <xf numFmtId="0" fontId="20" fillId="0" borderId="0" xfId="0" applyFont="1" applyFill="1"/>
    <xf numFmtId="0" fontId="1" fillId="7" borderId="0" xfId="0" applyFont="1" applyFill="1"/>
    <xf numFmtId="0" fontId="25"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0"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12" fillId="0" borderId="0" xfId="0" applyFont="1" applyFill="1" applyBorder="1" applyAlignment="1">
      <alignment horizontal="center" vertical="center" wrapText="1"/>
    </xf>
    <xf numFmtId="0" fontId="13" fillId="5" borderId="8" xfId="0" applyFont="1" applyFill="1" applyBorder="1" applyAlignment="1" applyProtection="1">
      <alignment horizontal="center" vertical="center"/>
      <protection locked="0"/>
    </xf>
    <xf numFmtId="0" fontId="13" fillId="5" borderId="9" xfId="0" applyFont="1" applyFill="1" applyBorder="1" applyAlignment="1" applyProtection="1">
      <alignment horizontal="center" vertical="center"/>
      <protection locked="0"/>
    </xf>
    <xf numFmtId="0" fontId="13" fillId="5" borderId="10" xfId="0" applyFont="1" applyFill="1" applyBorder="1" applyAlignment="1" applyProtection="1">
      <alignment horizontal="center" vertical="center"/>
      <protection locked="0"/>
    </xf>
  </cellXfs>
  <cellStyles count="2">
    <cellStyle name="Link" xfId="1" builtinId="8"/>
    <cellStyle name="Standard" xfId="0" builtinId="0"/>
  </cellStyles>
  <dxfs count="22">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50"/>
  <sheetViews>
    <sheetView tabSelected="1" zoomScale="80" zoomScaleNormal="80" workbookViewId="0">
      <selection activeCell="J9" sqref="J9:L9"/>
    </sheetView>
  </sheetViews>
  <sheetFormatPr baseColWidth="10" defaultColWidth="11.42578125" defaultRowHeight="15" x14ac:dyDescent="0.25"/>
  <cols>
    <col min="1" max="1" width="1.5703125" style="1" customWidth="1"/>
    <col min="2" max="2" width="11.42578125" style="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2.28515625" style="1" customWidth="1"/>
    <col min="14" max="14" width="0.85546875" style="1" customWidth="1"/>
    <col min="15" max="17" width="11.42578125" style="1"/>
    <col min="18" max="19" width="0" style="1" hidden="1" customWidth="1"/>
    <col min="20" max="23" width="11.42578125" style="1"/>
  </cols>
  <sheetData>
    <row r="1" spans="1:25" s="1" customFormat="1" ht="6" customHeight="1" x14ac:dyDescent="0.2"/>
    <row r="2" spans="1:25" s="1" customFormat="1" ht="8.25" customHeight="1" thickBot="1" x14ac:dyDescent="0.25"/>
    <row r="3" spans="1:25" s="1" customFormat="1" ht="31.5" customHeight="1" thickBot="1" x14ac:dyDescent="0.25">
      <c r="B3" s="62"/>
      <c r="C3" s="62"/>
      <c r="D3" s="62"/>
      <c r="E3" s="62"/>
      <c r="F3" s="62"/>
      <c r="G3" s="62"/>
      <c r="H3" s="62"/>
      <c r="I3" s="63">
        <v>1</v>
      </c>
      <c r="J3" s="64"/>
      <c r="K3" s="65"/>
      <c r="L3" s="2" t="s">
        <v>0</v>
      </c>
    </row>
    <row r="4" spans="1:25" s="1" customFormat="1" ht="8.25" customHeight="1" thickBot="1" x14ac:dyDescent="0.25">
      <c r="B4" s="62"/>
      <c r="C4" s="62"/>
      <c r="D4" s="62"/>
      <c r="E4" s="62"/>
      <c r="F4" s="62"/>
      <c r="G4" s="62"/>
      <c r="H4" s="62"/>
      <c r="I4" s="3"/>
      <c r="J4" s="3"/>
    </row>
    <row r="5" spans="1:25" s="1" customFormat="1" ht="31.5" customHeight="1" thickBot="1" x14ac:dyDescent="0.25">
      <c r="B5" s="62"/>
      <c r="C5" s="62"/>
      <c r="D5" s="62"/>
      <c r="E5" s="62"/>
      <c r="F5" s="62"/>
      <c r="G5" s="62"/>
      <c r="H5" s="62"/>
      <c r="I5" s="66"/>
      <c r="J5" s="67"/>
      <c r="K5" s="68"/>
      <c r="L5" s="2" t="s">
        <v>1</v>
      </c>
      <c r="S5" s="54" t="s">
        <v>2</v>
      </c>
    </row>
    <row r="6" spans="1:25" s="1" customFormat="1" ht="23.25" customHeight="1" thickBot="1" x14ac:dyDescent="0.25">
      <c r="B6" s="4"/>
      <c r="C6" s="5" t="s">
        <v>3</v>
      </c>
      <c r="D6" s="6"/>
      <c r="I6" s="7"/>
      <c r="J6" s="7"/>
      <c r="K6" s="7"/>
      <c r="L6" s="7"/>
      <c r="M6" s="7"/>
      <c r="N6" s="7"/>
      <c r="S6" s="54" t="s">
        <v>4</v>
      </c>
    </row>
    <row r="7" spans="1:25" ht="4.5" customHeight="1" x14ac:dyDescent="0.25">
      <c r="F7" s="8"/>
      <c r="G7" s="8"/>
      <c r="H7" s="8"/>
      <c r="I7" s="8"/>
      <c r="J7" s="8"/>
      <c r="K7" s="8"/>
      <c r="L7" s="8"/>
      <c r="M7" s="8"/>
      <c r="N7" s="8"/>
      <c r="X7" s="1"/>
      <c r="Y7" s="1"/>
    </row>
    <row r="8" spans="1:25" ht="8.25" customHeight="1" thickBot="1" x14ac:dyDescent="0.3">
      <c r="F8" s="8"/>
      <c r="G8" s="9"/>
      <c r="H8" s="9"/>
      <c r="I8" s="10"/>
      <c r="J8" s="10"/>
      <c r="K8" s="10"/>
      <c r="L8" s="10"/>
      <c r="M8" s="10"/>
      <c r="N8" s="8"/>
      <c r="X8" s="1"/>
      <c r="Y8" s="1"/>
    </row>
    <row r="9" spans="1:25" ht="28.5" thickTop="1" thickBot="1" x14ac:dyDescent="0.3">
      <c r="F9" s="8"/>
      <c r="G9" s="9"/>
      <c r="H9" s="69"/>
      <c r="I9" s="11"/>
      <c r="J9" s="70" t="s">
        <v>12</v>
      </c>
      <c r="K9" s="71"/>
      <c r="L9" s="72"/>
      <c r="M9" s="9"/>
      <c r="N9" s="8"/>
      <c r="X9" s="1"/>
      <c r="Y9" s="1"/>
    </row>
    <row r="10" spans="1:25" ht="9.75" customHeight="1" thickTop="1" x14ac:dyDescent="0.25">
      <c r="A10" s="12"/>
      <c r="B10" s="12"/>
      <c r="C10" s="12"/>
      <c r="D10" s="12"/>
      <c r="E10" s="7"/>
      <c r="F10" s="13"/>
      <c r="G10" s="10"/>
      <c r="H10" s="69"/>
      <c r="I10" s="9"/>
      <c r="J10" s="10"/>
      <c r="K10" s="9"/>
      <c r="L10" s="10"/>
      <c r="M10" s="10"/>
      <c r="N10" s="8"/>
      <c r="X10" s="1"/>
      <c r="Y10" s="1"/>
    </row>
    <row r="11" spans="1:25" ht="15" customHeight="1" x14ac:dyDescent="0.25">
      <c r="A11" s="7"/>
      <c r="B11" s="73" t="s">
        <v>5</v>
      </c>
      <c r="C11" s="14"/>
      <c r="D11" s="73" t="s">
        <v>6</v>
      </c>
      <c r="E11" s="7"/>
      <c r="F11" s="13"/>
      <c r="G11" s="10"/>
      <c r="H11" s="69"/>
      <c r="I11" s="15"/>
      <c r="J11" s="74" t="s">
        <v>31</v>
      </c>
      <c r="K11" s="75"/>
      <c r="L11" s="76"/>
      <c r="M11" s="10"/>
      <c r="N11" s="8"/>
      <c r="X11" s="1"/>
      <c r="Y11" s="1"/>
    </row>
    <row r="12" spans="1:25" x14ac:dyDescent="0.25">
      <c r="A12" s="7"/>
      <c r="B12" s="73"/>
      <c r="C12" s="14"/>
      <c r="D12" s="73"/>
      <c r="E12" s="7"/>
      <c r="F12" s="13"/>
      <c r="G12" s="10"/>
      <c r="H12" s="10"/>
      <c r="I12" s="10"/>
      <c r="J12" s="9"/>
      <c r="K12" s="9"/>
      <c r="L12" s="10"/>
      <c r="M12" s="10"/>
      <c r="N12" s="8"/>
      <c r="X12" s="1"/>
      <c r="Y12" s="1"/>
    </row>
    <row r="13" spans="1:25" ht="3.75" customHeight="1" x14ac:dyDescent="0.25">
      <c r="B13" s="12"/>
      <c r="C13" s="14"/>
      <c r="D13" s="16"/>
      <c r="F13" s="8"/>
      <c r="G13" s="9"/>
      <c r="H13" s="10"/>
      <c r="I13" s="17"/>
      <c r="J13" s="18"/>
      <c r="K13" s="9"/>
      <c r="L13" s="10"/>
      <c r="M13" s="10"/>
      <c r="N13" s="8"/>
      <c r="X13" s="1"/>
      <c r="Y13" s="1"/>
    </row>
    <row r="14" spans="1:25" ht="19.5" customHeight="1" x14ac:dyDescent="0.25">
      <c r="A14" s="19"/>
      <c r="B14" s="20" t="s">
        <v>8</v>
      </c>
      <c r="C14" s="14"/>
      <c r="D14" s="21">
        <f>SUM(D15:D18)</f>
        <v>0.5</v>
      </c>
      <c r="E14" s="19"/>
      <c r="F14" s="22"/>
      <c r="G14" s="23"/>
      <c r="H14" s="24" t="s">
        <v>26</v>
      </c>
      <c r="I14" s="25" t="s">
        <v>11</v>
      </c>
      <c r="J14" s="26">
        <f>IF(AND($I$5&gt;0,$R$40&gt;0),"-----",IF(D14&lt;&gt;"",D14*$J$41,""))</f>
        <v>0.5</v>
      </c>
      <c r="K14" s="23"/>
      <c r="L14" s="55" t="s">
        <v>30</v>
      </c>
      <c r="M14" s="27"/>
      <c r="N14" s="8"/>
      <c r="R14" s="54" t="str">
        <f>IF(I14="","",I14)</f>
        <v>kg</v>
      </c>
      <c r="S14" s="54">
        <f t="shared" ref="S14:S37" si="0">IF(AND(B14&lt;&gt;"o",B14&lt;&gt;"o2",B14&lt;&gt;"o3"),D14,0)</f>
        <v>0</v>
      </c>
      <c r="X14" s="28"/>
      <c r="Y14" s="28"/>
    </row>
    <row r="15" spans="1:25" ht="19.5" customHeight="1" x14ac:dyDescent="0.25">
      <c r="A15" s="19"/>
      <c r="B15" s="20" t="s">
        <v>9</v>
      </c>
      <c r="C15" s="14"/>
      <c r="D15" s="21">
        <v>0.1</v>
      </c>
      <c r="E15" s="19"/>
      <c r="F15" s="22"/>
      <c r="G15" s="23"/>
      <c r="H15" s="24" t="s">
        <v>20</v>
      </c>
      <c r="I15" s="25" t="s">
        <v>11</v>
      </c>
      <c r="J15" s="26">
        <f t="shared" ref="J15:J37" si="1">IF(AND($I$5&gt;0,$R$40&gt;0),"-----",IF(D15&lt;&gt;"",D15*$J$41,""))</f>
        <v>0.1</v>
      </c>
      <c r="K15" s="23"/>
      <c r="L15" s="56"/>
      <c r="M15" s="27"/>
      <c r="N15" s="8"/>
      <c r="R15" s="54" t="str">
        <f t="shared" ref="R15:R37" si="2">IF(I15="","",I15)</f>
        <v>kg</v>
      </c>
      <c r="S15" s="54">
        <f t="shared" si="0"/>
        <v>0.1</v>
      </c>
      <c r="X15" s="28"/>
      <c r="Y15" s="28"/>
    </row>
    <row r="16" spans="1:25" ht="19.5" customHeight="1" x14ac:dyDescent="0.25">
      <c r="A16" s="19"/>
      <c r="B16" s="20" t="s">
        <v>9</v>
      </c>
      <c r="C16" s="14"/>
      <c r="D16" s="21">
        <v>0.1</v>
      </c>
      <c r="E16" s="19"/>
      <c r="F16" s="22"/>
      <c r="G16" s="23"/>
      <c r="H16" s="24" t="s">
        <v>13</v>
      </c>
      <c r="I16" s="25" t="s">
        <v>11</v>
      </c>
      <c r="J16" s="26">
        <f t="shared" si="1"/>
        <v>0.1</v>
      </c>
      <c r="K16" s="23"/>
      <c r="L16" s="56"/>
      <c r="M16" s="27"/>
      <c r="N16" s="8"/>
      <c r="R16" s="54" t="str">
        <f t="shared" si="2"/>
        <v>kg</v>
      </c>
      <c r="S16" s="54">
        <f t="shared" si="0"/>
        <v>0.1</v>
      </c>
      <c r="X16" s="28"/>
      <c r="Y16" s="28"/>
    </row>
    <row r="17" spans="1:25" ht="19.5" customHeight="1" x14ac:dyDescent="0.25">
      <c r="A17" s="19"/>
      <c r="B17" s="20" t="s">
        <v>9</v>
      </c>
      <c r="C17" s="14"/>
      <c r="D17" s="21">
        <v>0.1</v>
      </c>
      <c r="E17" s="19"/>
      <c r="F17" s="22"/>
      <c r="G17" s="23"/>
      <c r="H17" s="24" t="s">
        <v>25</v>
      </c>
      <c r="I17" s="25" t="s">
        <v>11</v>
      </c>
      <c r="J17" s="26">
        <f t="shared" si="1"/>
        <v>0.1</v>
      </c>
      <c r="K17" s="23"/>
      <c r="L17" s="56"/>
      <c r="M17" s="27"/>
      <c r="N17" s="8"/>
      <c r="R17" s="54" t="str">
        <f t="shared" si="2"/>
        <v>kg</v>
      </c>
      <c r="S17" s="54">
        <f t="shared" si="0"/>
        <v>0.1</v>
      </c>
      <c r="X17" s="29"/>
      <c r="Y17" s="28"/>
    </row>
    <row r="18" spans="1:25" ht="19.5" customHeight="1" x14ac:dyDescent="0.25">
      <c r="A18" s="19"/>
      <c r="B18" s="20" t="s">
        <v>9</v>
      </c>
      <c r="C18" s="14"/>
      <c r="D18" s="21">
        <v>0.2</v>
      </c>
      <c r="E18" s="19"/>
      <c r="F18" s="22"/>
      <c r="G18" s="23"/>
      <c r="H18" s="24" t="s">
        <v>24</v>
      </c>
      <c r="I18" s="25" t="s">
        <v>11</v>
      </c>
      <c r="J18" s="26">
        <f t="shared" si="1"/>
        <v>0.2</v>
      </c>
      <c r="K18" s="23"/>
      <c r="L18" s="56"/>
      <c r="M18" s="27"/>
      <c r="N18" s="8"/>
      <c r="R18" s="54" t="str">
        <f t="shared" si="2"/>
        <v>kg</v>
      </c>
      <c r="S18" s="54">
        <f t="shared" si="0"/>
        <v>0.2</v>
      </c>
      <c r="X18" s="28"/>
      <c r="Y18" s="28"/>
    </row>
    <row r="19" spans="1:25" ht="19.5" customHeight="1" x14ac:dyDescent="0.25">
      <c r="A19" s="19"/>
      <c r="B19" s="20" t="s">
        <v>8</v>
      </c>
      <c r="C19" s="14"/>
      <c r="D19" s="21">
        <f>SUM(D20:D22)</f>
        <v>0.40300000000000002</v>
      </c>
      <c r="E19" s="19"/>
      <c r="F19" s="22"/>
      <c r="G19" s="23"/>
      <c r="H19" s="24" t="s">
        <v>27</v>
      </c>
      <c r="I19" s="25" t="s">
        <v>11</v>
      </c>
      <c r="J19" s="26">
        <f t="shared" si="1"/>
        <v>0.40300000000000002</v>
      </c>
      <c r="K19" s="23"/>
      <c r="L19" s="56"/>
      <c r="M19" s="27"/>
      <c r="N19" s="8"/>
      <c r="R19" s="54" t="str">
        <f t="shared" si="2"/>
        <v>kg</v>
      </c>
      <c r="S19" s="54">
        <f t="shared" si="0"/>
        <v>0</v>
      </c>
      <c r="X19" s="28"/>
      <c r="Y19" s="28"/>
    </row>
    <row r="20" spans="1:25" ht="19.5" customHeight="1" x14ac:dyDescent="0.25">
      <c r="A20" s="19"/>
      <c r="B20" s="20" t="s">
        <v>9</v>
      </c>
      <c r="C20" s="14"/>
      <c r="D20" s="21">
        <v>0.13</v>
      </c>
      <c r="E20" s="19"/>
      <c r="F20" s="22"/>
      <c r="G20" s="23"/>
      <c r="H20" s="24" t="s">
        <v>21</v>
      </c>
      <c r="I20" s="25" t="s">
        <v>11</v>
      </c>
      <c r="J20" s="26">
        <f t="shared" si="1"/>
        <v>0.13</v>
      </c>
      <c r="K20" s="23"/>
      <c r="L20" s="56"/>
      <c r="M20" s="27"/>
      <c r="N20" s="8"/>
      <c r="R20" s="54" t="str">
        <f t="shared" si="2"/>
        <v>kg</v>
      </c>
      <c r="S20" s="54">
        <f t="shared" si="0"/>
        <v>0.13</v>
      </c>
      <c r="X20" s="28"/>
      <c r="Y20" s="28"/>
    </row>
    <row r="21" spans="1:25" ht="19.5" customHeight="1" x14ac:dyDescent="0.25">
      <c r="A21" s="19"/>
      <c r="B21" s="20" t="s">
        <v>9</v>
      </c>
      <c r="C21" s="14"/>
      <c r="D21" s="21">
        <v>0.26</v>
      </c>
      <c r="E21" s="19"/>
      <c r="F21" s="22"/>
      <c r="G21" s="23"/>
      <c r="H21" s="24" t="s">
        <v>14</v>
      </c>
      <c r="I21" s="25" t="s">
        <v>11</v>
      </c>
      <c r="J21" s="26">
        <f t="shared" si="1"/>
        <v>0.26</v>
      </c>
      <c r="K21" s="23"/>
      <c r="L21" s="56"/>
      <c r="M21" s="27"/>
      <c r="N21" s="8"/>
      <c r="R21" s="54" t="str">
        <f t="shared" si="2"/>
        <v>kg</v>
      </c>
      <c r="S21" s="54">
        <f t="shared" si="0"/>
        <v>0.26</v>
      </c>
      <c r="X21" s="28"/>
      <c r="Y21" s="28"/>
    </row>
    <row r="22" spans="1:25" ht="19.5" customHeight="1" x14ac:dyDescent="0.25">
      <c r="A22" s="19"/>
      <c r="B22" s="20" t="s">
        <v>9</v>
      </c>
      <c r="C22" s="14"/>
      <c r="D22" s="21">
        <v>1.2999999999999999E-2</v>
      </c>
      <c r="E22" s="19"/>
      <c r="F22" s="22"/>
      <c r="G22" s="23"/>
      <c r="H22" s="24" t="s">
        <v>10</v>
      </c>
      <c r="I22" s="25" t="s">
        <v>11</v>
      </c>
      <c r="J22" s="26">
        <f t="shared" si="1"/>
        <v>1.2999999999999999E-2</v>
      </c>
      <c r="K22" s="23"/>
      <c r="L22" s="56"/>
      <c r="M22" s="27"/>
      <c r="N22" s="8"/>
      <c r="R22" s="54" t="str">
        <f t="shared" si="2"/>
        <v>kg</v>
      </c>
      <c r="S22" s="54">
        <f t="shared" si="0"/>
        <v>1.2999999999999999E-2</v>
      </c>
      <c r="X22" s="28"/>
      <c r="Y22" s="28"/>
    </row>
    <row r="23" spans="1:25" ht="19.5" customHeight="1" x14ac:dyDescent="0.25">
      <c r="A23" s="19"/>
      <c r="B23" s="20" t="s">
        <v>8</v>
      </c>
      <c r="C23" s="14"/>
      <c r="D23" s="21">
        <v>0.76300000000000001</v>
      </c>
      <c r="E23" s="19"/>
      <c r="F23" s="22"/>
      <c r="G23" s="23"/>
      <c r="H23" s="24" t="s">
        <v>29</v>
      </c>
      <c r="I23" s="25" t="s">
        <v>11</v>
      </c>
      <c r="J23" s="26">
        <f t="shared" si="1"/>
        <v>0.76300000000000001</v>
      </c>
      <c r="K23" s="23"/>
      <c r="L23" s="56"/>
      <c r="M23" s="27"/>
      <c r="N23" s="8"/>
      <c r="R23" s="54" t="str">
        <f t="shared" si="2"/>
        <v>kg</v>
      </c>
      <c r="S23" s="54">
        <f t="shared" si="0"/>
        <v>0</v>
      </c>
      <c r="X23" s="28"/>
      <c r="Y23" s="28"/>
    </row>
    <row r="24" spans="1:25" ht="19.5" customHeight="1" x14ac:dyDescent="0.25">
      <c r="A24" s="19"/>
      <c r="B24" s="20" t="s">
        <v>9</v>
      </c>
      <c r="C24" s="14"/>
      <c r="D24" s="21">
        <v>0.3</v>
      </c>
      <c r="E24" s="19"/>
      <c r="F24" s="22"/>
      <c r="G24" s="23"/>
      <c r="H24" s="24" t="s">
        <v>20</v>
      </c>
      <c r="I24" s="25" t="s">
        <v>11</v>
      </c>
      <c r="J24" s="26">
        <f t="shared" si="1"/>
        <v>0.3</v>
      </c>
      <c r="K24" s="23"/>
      <c r="L24" s="56"/>
      <c r="M24" s="27"/>
      <c r="N24" s="8"/>
      <c r="R24" s="54" t="str">
        <f t="shared" si="2"/>
        <v>kg</v>
      </c>
      <c r="S24" s="54">
        <f t="shared" si="0"/>
        <v>0.3</v>
      </c>
      <c r="X24" s="28"/>
      <c r="Y24" s="28"/>
    </row>
    <row r="25" spans="1:25" ht="19.5" customHeight="1" x14ac:dyDescent="0.25">
      <c r="A25" s="19"/>
      <c r="B25" s="20" t="s">
        <v>9</v>
      </c>
      <c r="C25" s="14"/>
      <c r="D25" s="21">
        <v>0.01</v>
      </c>
      <c r="E25" s="19"/>
      <c r="F25" s="22"/>
      <c r="G25" s="23"/>
      <c r="H25" s="24" t="s">
        <v>15</v>
      </c>
      <c r="I25" s="25" t="s">
        <v>11</v>
      </c>
      <c r="J25" s="26">
        <f t="shared" si="1"/>
        <v>0.01</v>
      </c>
      <c r="K25" s="23"/>
      <c r="L25" s="56"/>
      <c r="M25" s="27"/>
      <c r="N25" s="8"/>
      <c r="R25" s="54" t="str">
        <f t="shared" si="2"/>
        <v>kg</v>
      </c>
      <c r="S25" s="54">
        <f t="shared" si="0"/>
        <v>0.01</v>
      </c>
      <c r="X25" s="28"/>
      <c r="Y25" s="28"/>
    </row>
    <row r="26" spans="1:25" ht="19.5" customHeight="1" x14ac:dyDescent="0.25">
      <c r="A26" s="19"/>
      <c r="B26" s="20" t="s">
        <v>9</v>
      </c>
      <c r="C26" s="14"/>
      <c r="D26" s="21">
        <v>3.0000000000000001E-3</v>
      </c>
      <c r="E26" s="19"/>
      <c r="F26" s="22"/>
      <c r="G26" s="23"/>
      <c r="H26" s="24" t="s">
        <v>16</v>
      </c>
      <c r="I26" s="25" t="s">
        <v>11</v>
      </c>
      <c r="J26" s="26">
        <f t="shared" si="1"/>
        <v>3.0000000000000001E-3</v>
      </c>
      <c r="K26" s="23"/>
      <c r="L26" s="56"/>
      <c r="M26" s="27"/>
      <c r="N26" s="8"/>
      <c r="R26" s="54" t="str">
        <f t="shared" si="2"/>
        <v>kg</v>
      </c>
      <c r="S26" s="54">
        <f t="shared" si="0"/>
        <v>3.0000000000000001E-3</v>
      </c>
      <c r="X26" s="28"/>
      <c r="Y26" s="28"/>
    </row>
    <row r="27" spans="1:25" ht="19.5" customHeight="1" x14ac:dyDescent="0.25">
      <c r="A27" s="19"/>
      <c r="B27" s="20" t="s">
        <v>9</v>
      </c>
      <c r="C27" s="14"/>
      <c r="D27" s="21">
        <v>0.44</v>
      </c>
      <c r="E27" s="19"/>
      <c r="F27" s="22"/>
      <c r="G27" s="23"/>
      <c r="H27" s="24" t="s">
        <v>17</v>
      </c>
      <c r="I27" s="25" t="s">
        <v>11</v>
      </c>
      <c r="J27" s="26">
        <f t="shared" si="1"/>
        <v>0.44</v>
      </c>
      <c r="K27" s="23"/>
      <c r="L27" s="56"/>
      <c r="M27" s="27"/>
      <c r="N27" s="8"/>
      <c r="R27" s="54" t="str">
        <f t="shared" si="2"/>
        <v>kg</v>
      </c>
      <c r="S27" s="54">
        <f t="shared" si="0"/>
        <v>0.44</v>
      </c>
      <c r="X27" s="28"/>
      <c r="Y27" s="28"/>
    </row>
    <row r="28" spans="1:25" ht="19.5" customHeight="1" x14ac:dyDescent="0.25">
      <c r="A28" s="19"/>
      <c r="B28" s="20"/>
      <c r="C28" s="14"/>
      <c r="D28" s="21">
        <v>0.37</v>
      </c>
      <c r="E28" s="19"/>
      <c r="F28" s="22"/>
      <c r="G28" s="23"/>
      <c r="H28" s="24" t="s">
        <v>13</v>
      </c>
      <c r="I28" s="25" t="s">
        <v>11</v>
      </c>
      <c r="J28" s="26">
        <f t="shared" si="1"/>
        <v>0.37</v>
      </c>
      <c r="K28" s="23"/>
      <c r="L28" s="56"/>
      <c r="M28" s="27"/>
      <c r="N28" s="8"/>
      <c r="R28" s="54" t="str">
        <f t="shared" si="2"/>
        <v>kg</v>
      </c>
      <c r="S28" s="54">
        <f t="shared" si="0"/>
        <v>0.37</v>
      </c>
      <c r="X28" s="28"/>
      <c r="Y28" s="28"/>
    </row>
    <row r="29" spans="1:25" ht="19.5" customHeight="1" x14ac:dyDescent="0.25">
      <c r="A29" s="19"/>
      <c r="B29" s="20"/>
      <c r="C29" s="14"/>
      <c r="D29" s="21">
        <v>0.03</v>
      </c>
      <c r="E29" s="19"/>
      <c r="F29" s="22"/>
      <c r="G29" s="23"/>
      <c r="H29" s="24" t="s">
        <v>23</v>
      </c>
      <c r="I29" s="25" t="s">
        <v>11</v>
      </c>
      <c r="J29" s="26">
        <f t="shared" si="1"/>
        <v>0.03</v>
      </c>
      <c r="K29" s="23"/>
      <c r="L29" s="56"/>
      <c r="M29" s="27"/>
      <c r="N29" s="8"/>
      <c r="R29" s="54" t="str">
        <f t="shared" si="2"/>
        <v>kg</v>
      </c>
      <c r="S29" s="54">
        <f t="shared" si="0"/>
        <v>0.03</v>
      </c>
      <c r="X29" s="28"/>
      <c r="Y29" s="28"/>
    </row>
    <row r="30" spans="1:25" ht="19.5" customHeight="1" x14ac:dyDescent="0.25">
      <c r="A30" s="19"/>
      <c r="B30" s="30"/>
      <c r="C30" s="14"/>
      <c r="D30" s="21">
        <v>0.02</v>
      </c>
      <c r="E30" s="19"/>
      <c r="F30" s="22"/>
      <c r="G30" s="23"/>
      <c r="H30" s="24" t="s">
        <v>18</v>
      </c>
      <c r="I30" s="25" t="s">
        <v>11</v>
      </c>
      <c r="J30" s="26">
        <f t="shared" si="1"/>
        <v>0.02</v>
      </c>
      <c r="K30" s="23"/>
      <c r="L30" s="56"/>
      <c r="M30" s="27"/>
      <c r="N30" s="8"/>
      <c r="R30" s="54" t="str">
        <f t="shared" si="2"/>
        <v>kg</v>
      </c>
      <c r="S30" s="54">
        <f t="shared" si="0"/>
        <v>0.02</v>
      </c>
      <c r="X30" s="28"/>
      <c r="Y30" s="28"/>
    </row>
    <row r="31" spans="1:25" ht="19.5" customHeight="1" x14ac:dyDescent="0.25">
      <c r="A31" s="19"/>
      <c r="B31" s="30"/>
      <c r="C31" s="14"/>
      <c r="D31" s="21">
        <v>1.2E-2</v>
      </c>
      <c r="E31" s="19"/>
      <c r="F31" s="22"/>
      <c r="G31" s="23"/>
      <c r="H31" s="24" t="s">
        <v>10</v>
      </c>
      <c r="I31" s="25" t="s">
        <v>11</v>
      </c>
      <c r="J31" s="26">
        <f t="shared" si="1"/>
        <v>1.2E-2</v>
      </c>
      <c r="K31" s="23"/>
      <c r="L31" s="56"/>
      <c r="M31" s="27"/>
      <c r="N31" s="8"/>
      <c r="R31" s="54" t="str">
        <f t="shared" si="2"/>
        <v>kg</v>
      </c>
      <c r="S31" s="54">
        <f t="shared" si="0"/>
        <v>1.2E-2</v>
      </c>
      <c r="X31" s="28"/>
      <c r="Y31" s="28"/>
    </row>
    <row r="32" spans="1:25" ht="19.5" customHeight="1" x14ac:dyDescent="0.25">
      <c r="A32" s="19"/>
      <c r="B32" s="30"/>
      <c r="C32" s="14"/>
      <c r="D32" s="21">
        <v>0.01</v>
      </c>
      <c r="E32" s="19"/>
      <c r="F32" s="22"/>
      <c r="G32" s="23"/>
      <c r="H32" s="24" t="s">
        <v>22</v>
      </c>
      <c r="I32" s="25" t="s">
        <v>11</v>
      </c>
      <c r="J32" s="26">
        <f t="shared" si="1"/>
        <v>0.01</v>
      </c>
      <c r="K32" s="23"/>
      <c r="L32" s="56"/>
      <c r="M32" s="27"/>
      <c r="N32" s="8"/>
      <c r="R32" s="54" t="str">
        <f t="shared" si="2"/>
        <v>kg</v>
      </c>
      <c r="S32" s="54">
        <f t="shared" si="0"/>
        <v>0.01</v>
      </c>
      <c r="X32" s="28"/>
      <c r="Y32" s="28"/>
    </row>
    <row r="33" spans="1:25" ht="19.5" customHeight="1" x14ac:dyDescent="0.25">
      <c r="A33" s="19"/>
      <c r="B33" s="30"/>
      <c r="C33" s="14"/>
      <c r="D33" s="21">
        <v>0.01</v>
      </c>
      <c r="E33" s="19"/>
      <c r="F33" s="22"/>
      <c r="G33" s="23"/>
      <c r="H33" s="24" t="s">
        <v>28</v>
      </c>
      <c r="I33" s="25" t="s">
        <v>11</v>
      </c>
      <c r="J33" s="26">
        <f t="shared" si="1"/>
        <v>0.01</v>
      </c>
      <c r="K33" s="23"/>
      <c r="L33" s="56"/>
      <c r="M33" s="27"/>
      <c r="N33" s="8"/>
      <c r="R33" s="54" t="str">
        <f t="shared" si="2"/>
        <v>kg</v>
      </c>
      <c r="S33" s="54">
        <f t="shared" si="0"/>
        <v>0.01</v>
      </c>
      <c r="X33" s="28"/>
      <c r="Y33" s="28"/>
    </row>
    <row r="34" spans="1:25" ht="19.5" customHeight="1" x14ac:dyDescent="0.25">
      <c r="A34" s="19"/>
      <c r="B34" s="30"/>
      <c r="C34" s="14"/>
      <c r="D34" s="21"/>
      <c r="E34" s="19"/>
      <c r="F34" s="22"/>
      <c r="G34" s="23"/>
      <c r="H34" s="24"/>
      <c r="I34" s="25"/>
      <c r="J34" s="26" t="str">
        <f t="shared" si="1"/>
        <v/>
      </c>
      <c r="K34" s="23"/>
      <c r="L34" s="56"/>
      <c r="M34" s="27"/>
      <c r="N34" s="8"/>
      <c r="R34" s="54" t="str">
        <f t="shared" si="2"/>
        <v/>
      </c>
      <c r="S34" s="54">
        <f t="shared" si="0"/>
        <v>0</v>
      </c>
      <c r="X34" s="28"/>
      <c r="Y34" s="28"/>
    </row>
    <row r="35" spans="1:25" ht="19.5" customHeight="1" x14ac:dyDescent="0.25">
      <c r="A35" s="19"/>
      <c r="B35" s="30"/>
      <c r="C35" s="14"/>
      <c r="D35" s="21"/>
      <c r="E35" s="19"/>
      <c r="F35" s="22"/>
      <c r="G35" s="23"/>
      <c r="H35" s="24"/>
      <c r="I35" s="25"/>
      <c r="J35" s="26" t="str">
        <f t="shared" si="1"/>
        <v/>
      </c>
      <c r="K35" s="23"/>
      <c r="L35" s="56"/>
      <c r="M35" s="27"/>
      <c r="N35" s="8"/>
      <c r="R35" s="54" t="str">
        <f t="shared" si="2"/>
        <v/>
      </c>
      <c r="S35" s="54">
        <f t="shared" si="0"/>
        <v>0</v>
      </c>
      <c r="X35" s="28"/>
      <c r="Y35" s="28"/>
    </row>
    <row r="36" spans="1:25" ht="19.5" customHeight="1" x14ac:dyDescent="0.25">
      <c r="A36" s="19"/>
      <c r="B36" s="30"/>
      <c r="C36" s="14"/>
      <c r="D36" s="21"/>
      <c r="E36" s="19"/>
      <c r="F36" s="22"/>
      <c r="G36" s="23"/>
      <c r="H36" s="24"/>
      <c r="I36" s="25"/>
      <c r="J36" s="26" t="str">
        <f t="shared" si="1"/>
        <v/>
      </c>
      <c r="K36" s="23"/>
      <c r="L36" s="56"/>
      <c r="M36" s="27"/>
      <c r="N36" s="8"/>
      <c r="R36" s="54" t="str">
        <f t="shared" si="2"/>
        <v/>
      </c>
      <c r="S36" s="54">
        <f t="shared" si="0"/>
        <v>0</v>
      </c>
      <c r="X36" s="28"/>
      <c r="Y36" s="28"/>
    </row>
    <row r="37" spans="1:25" ht="19.5" customHeight="1" x14ac:dyDescent="0.25">
      <c r="A37" s="19"/>
      <c r="B37" s="30"/>
      <c r="C37" s="14"/>
      <c r="D37" s="21"/>
      <c r="E37" s="19"/>
      <c r="F37" s="22"/>
      <c r="G37" s="23"/>
      <c r="H37" s="24"/>
      <c r="I37" s="25"/>
      <c r="J37" s="26" t="str">
        <f t="shared" si="1"/>
        <v/>
      </c>
      <c r="K37" s="23"/>
      <c r="L37" s="57"/>
      <c r="M37" s="27"/>
      <c r="N37" s="8"/>
      <c r="R37" s="54" t="str">
        <f t="shared" si="2"/>
        <v/>
      </c>
      <c r="S37" s="54">
        <f t="shared" si="0"/>
        <v>0</v>
      </c>
      <c r="X37" s="28"/>
      <c r="Y37" s="28"/>
    </row>
    <row r="38" spans="1:25" ht="3.75" customHeight="1" x14ac:dyDescent="0.25">
      <c r="A38" s="31"/>
      <c r="B38" s="31"/>
      <c r="C38" s="14"/>
      <c r="D38" s="32"/>
      <c r="E38" s="14"/>
      <c r="F38" s="33"/>
      <c r="G38" s="34"/>
      <c r="H38" s="34"/>
      <c r="I38" s="34"/>
      <c r="J38" s="34"/>
      <c r="K38" s="34"/>
      <c r="L38" s="27"/>
      <c r="M38" s="27"/>
      <c r="N38" s="8"/>
      <c r="Q38" s="1" t="str">
        <f t="shared" ref="Q38:Y38" si="3">IF(S38&lt;&gt;"","X","")</f>
        <v/>
      </c>
      <c r="R38" s="1" t="str">
        <f t="shared" si="3"/>
        <v/>
      </c>
      <c r="S38" s="1" t="str">
        <f t="shared" si="3"/>
        <v/>
      </c>
      <c r="T38" s="1" t="str">
        <f t="shared" si="3"/>
        <v/>
      </c>
      <c r="U38" s="1" t="str">
        <f t="shared" si="3"/>
        <v/>
      </c>
      <c r="V38" s="1" t="str">
        <f t="shared" si="3"/>
        <v/>
      </c>
      <c r="W38" s="1" t="str">
        <f t="shared" si="3"/>
        <v/>
      </c>
      <c r="X38" s="31" t="str">
        <f t="shared" si="3"/>
        <v/>
      </c>
      <c r="Y38" s="31" t="str">
        <f t="shared" si="3"/>
        <v/>
      </c>
    </row>
    <row r="39" spans="1:25" ht="3.75" customHeight="1" thickBot="1" x14ac:dyDescent="0.3">
      <c r="C39" s="14"/>
      <c r="D39" s="35"/>
      <c r="F39" s="8"/>
      <c r="G39" s="9"/>
      <c r="H39" s="36"/>
      <c r="I39" s="37"/>
      <c r="J39" s="38"/>
      <c r="K39" s="9"/>
      <c r="L39" s="10"/>
      <c r="M39" s="10"/>
      <c r="N39" s="8"/>
      <c r="X39" s="1"/>
      <c r="Y39" s="1"/>
    </row>
    <row r="40" spans="1:25" ht="21" customHeight="1" thickBot="1" x14ac:dyDescent="0.3">
      <c r="A40" s="39"/>
      <c r="B40" s="39"/>
      <c r="C40" s="14"/>
      <c r="D40" s="40">
        <f>S40</f>
        <v>2.1079999999999992</v>
      </c>
      <c r="F40" s="8"/>
      <c r="G40" s="9"/>
      <c r="H40" s="41">
        <f ca="1">NOW()</f>
        <v>42930.980806018517</v>
      </c>
      <c r="I40" s="42"/>
      <c r="J40" s="43">
        <f>IF($I$5&lt;&gt;"",$I$5*I3,I3*D40)</f>
        <v>2.1079999999999992</v>
      </c>
      <c r="K40" s="9"/>
      <c r="L40" s="10"/>
      <c r="M40" s="10"/>
      <c r="N40" s="8"/>
      <c r="R40" s="54">
        <f>COUNTIF(R14:R37,"=St.")</f>
        <v>0</v>
      </c>
      <c r="S40" s="54">
        <f>SUM(S13:S39)</f>
        <v>2.1079999999999992</v>
      </c>
      <c r="X40" s="1"/>
      <c r="Y40" s="1"/>
    </row>
    <row r="41" spans="1:25" ht="4.5" hidden="1" customHeight="1" x14ac:dyDescent="0.25">
      <c r="A41" s="39"/>
      <c r="B41" s="39"/>
      <c r="C41" s="14"/>
      <c r="D41" s="44"/>
      <c r="E41" s="7"/>
      <c r="F41" s="13"/>
      <c r="G41" s="9"/>
      <c r="H41" s="45"/>
      <c r="I41" s="46"/>
      <c r="J41" s="47">
        <f>IF($I$5&lt;&gt;"",I3*$I$5/$D$40,I3)</f>
        <v>1</v>
      </c>
      <c r="K41" s="9"/>
      <c r="L41" s="10"/>
      <c r="M41" s="10"/>
      <c r="N41" s="8"/>
      <c r="X41" s="1"/>
      <c r="Y41" s="1"/>
    </row>
    <row r="42" spans="1:25" ht="4.5" customHeight="1" x14ac:dyDescent="0.25">
      <c r="A42" s="39"/>
      <c r="B42" s="39"/>
      <c r="C42" s="14"/>
      <c r="D42" s="44"/>
      <c r="E42" s="7"/>
      <c r="F42" s="13"/>
      <c r="G42" s="9"/>
      <c r="H42" s="48"/>
      <c r="I42" s="46"/>
      <c r="J42" s="49"/>
      <c r="K42" s="9"/>
      <c r="L42" s="10"/>
      <c r="M42" s="10"/>
      <c r="N42" s="8"/>
      <c r="X42" s="1"/>
      <c r="Y42" s="1"/>
    </row>
    <row r="43" spans="1:25" ht="4.5" customHeight="1" x14ac:dyDescent="0.25">
      <c r="A43" s="7"/>
      <c r="B43" s="7"/>
      <c r="C43" s="14"/>
      <c r="D43" s="12"/>
      <c r="E43" s="7"/>
      <c r="F43" s="13"/>
      <c r="G43" s="8"/>
      <c r="H43" s="8"/>
      <c r="I43" s="8"/>
      <c r="J43" s="8"/>
      <c r="K43" s="8"/>
      <c r="L43" s="8"/>
      <c r="M43" s="8"/>
      <c r="N43" s="8"/>
      <c r="X43" s="1"/>
      <c r="Y43" s="1"/>
    </row>
    <row r="44" spans="1:25" ht="15.75" x14ac:dyDescent="0.25">
      <c r="A44" s="50"/>
      <c r="B44" s="50"/>
      <c r="C44" s="14"/>
      <c r="D44" s="51"/>
      <c r="E44" s="50"/>
      <c r="F44" s="50"/>
      <c r="G44" s="52"/>
      <c r="H44" s="52"/>
      <c r="I44" s="51"/>
      <c r="J44" s="12"/>
      <c r="K44" s="52"/>
      <c r="L44" s="50"/>
      <c r="M44" s="50"/>
    </row>
    <row r="45" spans="1:25" ht="22.5" customHeight="1" x14ac:dyDescent="0.25">
      <c r="B45" s="53" t="s">
        <v>7</v>
      </c>
    </row>
    <row r="46" spans="1:25" ht="6" customHeight="1" x14ac:dyDescent="0.25"/>
    <row r="47" spans="1:25" ht="147.75" customHeight="1" x14ac:dyDescent="0.25">
      <c r="B47" s="58" t="s">
        <v>19</v>
      </c>
      <c r="C47" s="59"/>
      <c r="D47" s="59"/>
      <c r="E47" s="59"/>
      <c r="F47" s="59"/>
      <c r="G47" s="59"/>
      <c r="H47" s="59"/>
      <c r="I47" s="59"/>
      <c r="J47" s="59"/>
      <c r="K47" s="59"/>
      <c r="L47" s="59"/>
      <c r="M47" s="60"/>
    </row>
    <row r="48" spans="1:25" x14ac:dyDescent="0.25">
      <c r="C48" s="14"/>
    </row>
    <row r="49" spans="2:13" ht="18.75" x14ac:dyDescent="0.3">
      <c r="B49" s="61"/>
      <c r="C49" s="61"/>
      <c r="D49" s="61"/>
      <c r="E49" s="61"/>
      <c r="F49" s="61"/>
      <c r="G49" s="61"/>
      <c r="H49" s="61"/>
      <c r="I49" s="61"/>
      <c r="J49" s="61"/>
      <c r="K49" s="61"/>
      <c r="L49" s="61"/>
      <c r="M49" s="61"/>
    </row>
    <row r="50" spans="2:13" x14ac:dyDescent="0.25">
      <c r="C50" s="14"/>
    </row>
  </sheetData>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21" priority="21" stopIfTrue="1">
      <formula>OR($B14="u",$B14="o2")</formula>
    </cfRule>
    <cfRule type="expression" dxfId="20" priority="22" stopIfTrue="1">
      <formula>$B14="u2"</formula>
    </cfRule>
  </conditionalFormatting>
  <conditionalFormatting sqref="H35:H37 H14:H27 H29:H33">
    <cfRule type="expression" dxfId="19" priority="16">
      <formula>EM="X"</formula>
    </cfRule>
    <cfRule type="expression" dxfId="18" priority="17">
      <formula>AND(EM="X",$B14="u2")</formula>
    </cfRule>
    <cfRule type="expression" dxfId="17" priority="18">
      <formula>AND(EM&lt;&gt;"X",$B14="u2")</formula>
    </cfRule>
    <cfRule type="expression" dxfId="16" priority="19">
      <formula>AND(EM="X",OR($B14="u",$B14="o2"))</formula>
    </cfRule>
    <cfRule type="expression" dxfId="15" priority="20">
      <formula>AND(EM&lt;&gt;"X",OR($B14="u",$B14="o2"))</formula>
    </cfRule>
  </conditionalFormatting>
  <conditionalFormatting sqref="I35:I37 D35:D37 B14:B37 D14:D27 I14:I33 D29:D33">
    <cfRule type="expression" dxfId="14" priority="15">
      <formula>EM="X"</formula>
    </cfRule>
  </conditionalFormatting>
  <conditionalFormatting sqref="L14:L37">
    <cfRule type="expression" dxfId="13" priority="14">
      <formula>EM="X"</formula>
    </cfRule>
  </conditionalFormatting>
  <conditionalFormatting sqref="J11:L11 J9:L9">
    <cfRule type="expression" dxfId="12" priority="13">
      <formula>EM="X"</formula>
    </cfRule>
  </conditionalFormatting>
  <conditionalFormatting sqref="H34">
    <cfRule type="expression" dxfId="11" priority="8">
      <formula>EM="X"</formula>
    </cfRule>
    <cfRule type="expression" dxfId="10" priority="9">
      <formula>AND(EM="X",$B34="u2")</formula>
    </cfRule>
    <cfRule type="expression" dxfId="9" priority="10">
      <formula>AND(EM&lt;&gt;"X",$B34="u2")</formula>
    </cfRule>
    <cfRule type="expression" dxfId="8" priority="11">
      <formula>AND(EM="X",OR($B34="u",$B34="o2"))</formula>
    </cfRule>
    <cfRule type="expression" dxfId="7" priority="12">
      <formula>AND(EM&lt;&gt;"X",OR($B34="u",$B34="o2"))</formula>
    </cfRule>
  </conditionalFormatting>
  <conditionalFormatting sqref="D34 I34">
    <cfRule type="expression" dxfId="6" priority="7">
      <formula>EM="X"</formula>
    </cfRule>
  </conditionalFormatting>
  <conditionalFormatting sqref="H28">
    <cfRule type="expression" dxfId="5" priority="2">
      <formula>EM="X"</formula>
    </cfRule>
    <cfRule type="expression" dxfId="4" priority="3">
      <formula>AND(EM="X",$B28="u2")</formula>
    </cfRule>
    <cfRule type="expression" dxfId="3" priority="4">
      <formula>AND(EM&lt;&gt;"X",$B28="u2")</formula>
    </cfRule>
    <cfRule type="expression" dxfId="2" priority="5">
      <formula>AND(EM="X",OR($B28="u",$B28="o2"))</formula>
    </cfRule>
    <cfRule type="expression" dxfId="1" priority="6">
      <formula>AND(EM&lt;&gt;"X",OR($B28="u",$B28="o2"))</formula>
    </cfRule>
  </conditionalFormatting>
  <conditionalFormatting sqref="D28">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6" top="0.19" bottom="0.21" header="0.25"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Rezeptur!Druckbereich</vt:lpstr>
      <vt:lpstr>EM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Acer</dc:creator>
  <cp:lastModifiedBy>Messemer</cp:lastModifiedBy>
  <cp:lastPrinted>2017-07-14T21:32:27Z</cp:lastPrinted>
  <dcterms:created xsi:type="dcterms:W3CDTF">2016-05-29T23:20:14Z</dcterms:created>
  <dcterms:modified xsi:type="dcterms:W3CDTF">2017-07-14T21:32:57Z</dcterms:modified>
</cp:coreProperties>
</file>